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tabRatio="725" activeTab="0"/>
  </bookViews>
  <sheets>
    <sheet name="doch" sheetId="1" r:id="rId1"/>
    <sheet name="wyd" sheetId="2" r:id="rId2"/>
    <sheet name="dot.zl" sheetId="3" r:id="rId3"/>
    <sheet name="wyd.zl" sheetId="4" r:id="rId4"/>
    <sheet name="Przych i rozch" sheetId="5" r:id="rId5"/>
    <sheet name="Wydatki majątk." sheetId="6" r:id="rId6"/>
    <sheet name="Dotacje" sheetId="7" r:id="rId7"/>
    <sheet name="Szk.Podst.Osieck" sheetId="8" r:id="rId8"/>
    <sheet name="Szk.Podst August." sheetId="9" r:id="rId9"/>
    <sheet name="Gimnazjum" sheetId="10" r:id="rId10"/>
    <sheet name="należ. i zobow." sheetId="11" r:id="rId11"/>
  </sheets>
  <definedNames>
    <definedName name="_xlnm.Print_Area" localSheetId="0">'doch'!$A$1:$G$145</definedName>
    <definedName name="_xlnm.Print_Area" localSheetId="2">'dot.zl'!$A$1:$G$63</definedName>
    <definedName name="_xlnm.Print_Area" localSheetId="1">'wyd'!$A$1:$G$333</definedName>
    <definedName name="_xlnm.Print_Area" localSheetId="3">'wyd.zl'!$A$1:$G$44</definedName>
    <definedName name="_xlnm.Print_Titles" localSheetId="0">'doch'!$8:$8</definedName>
    <definedName name="_xlnm.Print_Titles" localSheetId="1">'wyd'!$14:$14</definedName>
  </definedNames>
  <calcPr fullCalcOnLoad="1"/>
</workbook>
</file>

<file path=xl/sharedStrings.xml><?xml version="1.0" encoding="utf-8"?>
<sst xmlns="http://schemas.openxmlformats.org/spreadsheetml/2006/main" count="808" uniqueCount="346">
  <si>
    <t xml:space="preserve">Dział </t>
  </si>
  <si>
    <t>Rozdz.</t>
  </si>
  <si>
    <t>§</t>
  </si>
  <si>
    <t>T r e ś ć</t>
  </si>
  <si>
    <t>010</t>
  </si>
  <si>
    <t>ROLNICTWO  I  ŁOWIECTWO</t>
  </si>
  <si>
    <t>01010</t>
  </si>
  <si>
    <t>Infrastruktura wodociągowa i sanitacyjna wsi</t>
  </si>
  <si>
    <t xml:space="preserve">GOSPODARKA MIESZKANIOWA </t>
  </si>
  <si>
    <t>Gospodarka gruntami i nieruchomościami</t>
  </si>
  <si>
    <t>Wpływy z opłat za zarząd, użytkowanie i użytkowanie wieczyste nieruchomości</t>
  </si>
  <si>
    <t>Dochody z najmu i dzierżawy składników majątkowych Skarbu Państwa, jednostek samorządu terytorialnego lub innych jednostek zaliczanych do sektora finansów publicznych oraz innych umów o podobnym charakterze</t>
  </si>
  <si>
    <t>Pozostałe odsetki</t>
  </si>
  <si>
    <t>ADMINISTRACJA  PUBLICZNA</t>
  </si>
  <si>
    <t>Urząd Wojewódzki</t>
  </si>
  <si>
    <t>Dotacja celowa z budżetu państwa na realizację zadań bieżących z zakresu administracji rządowej zleconych gminie ustawami</t>
  </si>
  <si>
    <t>Pozostała działalność</t>
  </si>
  <si>
    <t>Wpływy z różnych dochodów</t>
  </si>
  <si>
    <t>URZĘDY NACZELNYCH ORGANÓW WŁADZY PAŃSTWOWEJ, KONTROLI  I OCHRONY PRAWA ORAZ  SĄDOWNICTWA</t>
  </si>
  <si>
    <t>Urzędy naczelnych organów władzy państwowej, kontroli i ochrony prawa</t>
  </si>
  <si>
    <t>BEZPIECZEŃSTWO PUBLICZNE I OCHRONA PRZECIWPOŻAROWA</t>
  </si>
  <si>
    <t>Obrona cywilna</t>
  </si>
  <si>
    <t>Wpływy z podatku dochodowego od osób fizycznych</t>
  </si>
  <si>
    <t>Podatek od działalności gospodarczej osób fizycznych opłacany w formie karty podatkowej</t>
  </si>
  <si>
    <t>Odsetki od nieterminowych wpłat z tytułu podatków i opłat</t>
  </si>
  <si>
    <t>Podatek od nieruchomości</t>
  </si>
  <si>
    <t>Podatek rolny</t>
  </si>
  <si>
    <t>Podatek leśny</t>
  </si>
  <si>
    <t>Podatek od środków transportowych</t>
  </si>
  <si>
    <t>Podatek od czynności cywilnoprawnych</t>
  </si>
  <si>
    <t>Podatek od spadków i darowizn</t>
  </si>
  <si>
    <t>Wpływy z opłaty targowej</t>
  </si>
  <si>
    <t>Wpływy z opłaty skarbowej</t>
  </si>
  <si>
    <t>Udziały gmin w podatkach stanowiących dochód budżetu państwa</t>
  </si>
  <si>
    <t>Podatek dochodowy od osób fizycznych</t>
  </si>
  <si>
    <t>Podatek dochodowy od osób prawnych</t>
  </si>
  <si>
    <t>RÓŻNE ROZLICZENIA</t>
  </si>
  <si>
    <t>Subwencja ogólna z budżetu państwa</t>
  </si>
  <si>
    <t>OŚWIATA I WYCHOWANIE</t>
  </si>
  <si>
    <t>Gimnazja</t>
  </si>
  <si>
    <t>Ośrodek pomocy społecznej</t>
  </si>
  <si>
    <t>GOSPODARKA KOMUNALNA I OCHRONA ŚRODOWISKA</t>
  </si>
  <si>
    <t>Oczyszczanie miast i wsi</t>
  </si>
  <si>
    <t>Oświetlenie ulic, placów i dróg</t>
  </si>
  <si>
    <t>KULTURA I OCHRONA DZIEDZICTWA NARODOWEGO</t>
  </si>
  <si>
    <t>O G Ó Ł E M    D O C H O D Y</t>
  </si>
  <si>
    <t>PRZYCHODY</t>
  </si>
  <si>
    <t>1.</t>
  </si>
  <si>
    <t>Różne opłaty i składki</t>
  </si>
  <si>
    <t>01030</t>
  </si>
  <si>
    <t>Izby rolnicze</t>
  </si>
  <si>
    <t>Wpłaty gmin na rzecz izb rolniczych w wysokości 2% uzyskanych wpływów z podatku rolnego</t>
  </si>
  <si>
    <t>TRANSPORT  I  ŁĄCZNOŚĆ</t>
  </si>
  <si>
    <t>Drogi publiczne gminne</t>
  </si>
  <si>
    <t>Zakup materiałów i wyposażenia</t>
  </si>
  <si>
    <t>Zakup usług remontowych</t>
  </si>
  <si>
    <t>Zakup usług pozostałych</t>
  </si>
  <si>
    <t>Różne wydatki na rzecz osób fizycznych</t>
  </si>
  <si>
    <t>Zakup energii</t>
  </si>
  <si>
    <t>Wynagrodzenia osobowe pracowników</t>
  </si>
  <si>
    <t>Dodatkowe wynagrodzenie roczne</t>
  </si>
  <si>
    <t>Składki na ubezpieczenie społeczne</t>
  </si>
  <si>
    <t>Składki na Fundusz Pracy</t>
  </si>
  <si>
    <t>Podróże służbowe krajowe</t>
  </si>
  <si>
    <t>Odpis na ZFŚS</t>
  </si>
  <si>
    <t>Rada Gminy</t>
  </si>
  <si>
    <t>Urząd Gminy</t>
  </si>
  <si>
    <t>Wydatki na zakupy inwestycyjne jednostek budżetowych</t>
  </si>
  <si>
    <t>Pobór podatków, opłat i niepodatkowych należności budżetowych</t>
  </si>
  <si>
    <t>Wynagrodzenia agencyjno-prowizyjne</t>
  </si>
  <si>
    <t>URZĘDY NACZELNYCH ORGANÓW WŁADZY PAŃSTWOWEJ, KONTROLI I OCHRONY PRAWA ORAZ SĄDOWNICTWA</t>
  </si>
  <si>
    <t>Ochotnicze Straże Pożarne</t>
  </si>
  <si>
    <t>OBSŁUGA DŁUGU PUBLICZNEGO</t>
  </si>
  <si>
    <t>Obsługa papierów wartościowych, kredytów i pożyczek jednostek samorządu terytorialnego</t>
  </si>
  <si>
    <t>Szkoły podstawowe</t>
  </si>
  <si>
    <t>Zakup pomocy naukowych, dydaktycznych i książek</t>
  </si>
  <si>
    <t>Dowożenie uczniów do szkół</t>
  </si>
  <si>
    <t>Dokształcanie i doskonalenie nauczycieli</t>
  </si>
  <si>
    <t>Przeciwdziałanie alkoholizmowi</t>
  </si>
  <si>
    <t>Składki na ubezpieczenie zdrowotne</t>
  </si>
  <si>
    <t>Świadczenia społeczne</t>
  </si>
  <si>
    <t>Świetlice szkolne</t>
  </si>
  <si>
    <t>Biblioteki</t>
  </si>
  <si>
    <t>2.</t>
  </si>
  <si>
    <t>3.</t>
  </si>
  <si>
    <t>URZĘDY NACZELNYCH ORGANÓW WŁADZY PAŃSTWOWEJ, KONTROLI  I  OCHRONY PRAWA ORAZ SĄDOWNICTWA</t>
  </si>
  <si>
    <t xml:space="preserve">Urzędy naczelnych organów władzy państwowej, kontroli  i  ochrony  prawa </t>
  </si>
  <si>
    <t>BEZPIECZEŃSTWO PUBLICZNE I  OCHRONA  PRZECIWPOŻAROWA</t>
  </si>
  <si>
    <t>R A Z E M    D O T A C J E</t>
  </si>
  <si>
    <t xml:space="preserve">O G Ó Ł E M   W Y D A T K I </t>
  </si>
  <si>
    <t>i  rozdysponowaniem  nadwyżki  budżetowej</t>
  </si>
  <si>
    <t>Lp.</t>
  </si>
  <si>
    <t xml:space="preserve">W y s z c z e g ó l n i e n i e </t>
  </si>
  <si>
    <t>ROZCHODY</t>
  </si>
  <si>
    <t>na  zadania  z  zakresu  administracji  rządowej</t>
  </si>
  <si>
    <t>4.</t>
  </si>
  <si>
    <t>Gminy   Osieck</t>
  </si>
  <si>
    <t>Przychody</t>
  </si>
  <si>
    <t xml:space="preserve">na   zadania  z  zakresu  administracji  rządowej </t>
  </si>
  <si>
    <t>w układzie pełnej klasyfikacji budżetowej</t>
  </si>
  <si>
    <t xml:space="preserve">Wpływy z innych lokalnych opłat pobieranych przez jednostki samorządu terytorialnego na podstawie odrębnych ustaw </t>
  </si>
  <si>
    <t xml:space="preserve">W Y D A T K Ó W    B U D Ż E T U   G M I N Y   O S I E C K </t>
  </si>
  <si>
    <t>Wydatki inwestycyjne jednostek budżetowych</t>
  </si>
  <si>
    <t>Stan środków pieniężnych na początek roku</t>
  </si>
  <si>
    <t>w tym: § 4210 Zakup materiałów i wyposażenia</t>
  </si>
  <si>
    <t xml:space="preserve">           § 4220 Zakup środków żywności</t>
  </si>
  <si>
    <t>Wydatki</t>
  </si>
  <si>
    <t>Dział 854 Edukacyjna opieka wychowawcza</t>
  </si>
  <si>
    <t>Rozdz. 85401 Świetlice szkolne</t>
  </si>
  <si>
    <t xml:space="preserve"> </t>
  </si>
  <si>
    <t>DOCHODY OD OSÓB PRAWNYCH, OD OSÓB FIZYCZNYCH I OD INNYCH JEDNOSTEK NIEPOSIADAJĄCH OSOBOWOŚCI PRAWNEJ ORAZ WYDATKI ZWIĄZANE Z ICH POBOREM</t>
  </si>
  <si>
    <t>DOCHODY OD OSÓB PRAWNYCH, OD OSÓB FIZYCZNYCH I OD INNYCH JEDNOSTEK NIE POSIADAJĄCYCH OSOBOWOŚCI PRAWNEJ ORAZ WYDATKI ZWIĄZANE Z ICH POBOREM</t>
  </si>
  <si>
    <t xml:space="preserve">Wpływy z różnych opłat </t>
  </si>
  <si>
    <t>0690</t>
  </si>
  <si>
    <t>0470</t>
  </si>
  <si>
    <t>0750</t>
  </si>
  <si>
    <t>0920</t>
  </si>
  <si>
    <t>0970</t>
  </si>
  <si>
    <t>0350</t>
  </si>
  <si>
    <t>0910</t>
  </si>
  <si>
    <t>0310</t>
  </si>
  <si>
    <t>0320</t>
  </si>
  <si>
    <t>0330</t>
  </si>
  <si>
    <t>0340</t>
  </si>
  <si>
    <t>0360</t>
  </si>
  <si>
    <t>0430</t>
  </si>
  <si>
    <t>0500</t>
  </si>
  <si>
    <t>0410</t>
  </si>
  <si>
    <t>0480</t>
  </si>
  <si>
    <t>0490</t>
  </si>
  <si>
    <t>0010</t>
  </si>
  <si>
    <t>0020</t>
  </si>
  <si>
    <t>KULTURA FIZYCZNA I SPORT</t>
  </si>
  <si>
    <t>Zadania w zakresie kultury i sportu</t>
  </si>
  <si>
    <t>Zadania w zakresie kultury fizycznej i sportu</t>
  </si>
  <si>
    <t xml:space="preserve">           § 4300 Zakup usług pozostałych</t>
  </si>
  <si>
    <t>w tym: § 0830 Wpływy z usług</t>
  </si>
  <si>
    <t>Dochody jednostek samorządu terytorialnego związane z realizacją zadań z zakresu administracji rządowej oraz innych zadań zleconych ustawami</t>
  </si>
  <si>
    <t>Dotacja celowa z budżetu państwa na realizację własnych zadań bieżących gmin</t>
  </si>
  <si>
    <t>Wpływy z podatku rolnego, podatku leśnego, podatku od czynności cywilnoprawnych, podatków i opłat lokalnych od osób prawnych i innych jednostek organizacyjnych</t>
  </si>
  <si>
    <t>Wynagrodzenia bezosobowe</t>
  </si>
  <si>
    <t>RAZEM  ROZCHODY  BUDŻETU</t>
  </si>
  <si>
    <t>RAZEM  PRZYCHODY  BUDŻETU</t>
  </si>
  <si>
    <t>POMOC  SPOŁECZNA</t>
  </si>
  <si>
    <t>Wydatki osobowe niezaliczane do wynagrodzeń</t>
  </si>
  <si>
    <t>Składki na ubezpieczenie zdrowotne opłacane za osoby pobierające niektóre świadczenia z pomocy społecznej oraz niektóre świadczenia społeczne</t>
  </si>
  <si>
    <t>Składki na ubezpieczenie zdrowotne opłacane za osoby pobierające niektóre świadczenia z pomocy społecznej oraz niektóre świadczenia rodzinne</t>
  </si>
  <si>
    <t>Załącznik nr 9</t>
  </si>
  <si>
    <t xml:space="preserve">INFORMACJA  </t>
  </si>
  <si>
    <t>Z WYKONANIA PLANU DOCHODÓW</t>
  </si>
  <si>
    <t>BUDŻETU GMINY OSIECK</t>
  </si>
  <si>
    <t>Wyk. Planu</t>
  </si>
  <si>
    <t>%</t>
  </si>
  <si>
    <t>Pomoc materialna dla uczniów</t>
  </si>
  <si>
    <t>Stypendia dla uczniów</t>
  </si>
  <si>
    <t>Wykonanie planu</t>
  </si>
  <si>
    <t>Wyk.planu</t>
  </si>
  <si>
    <t>Wyk. planu</t>
  </si>
  <si>
    <t>EDUKACYJNA OPIEKA WYCHOWAWCZA</t>
  </si>
  <si>
    <t xml:space="preserve">  </t>
  </si>
  <si>
    <t>01095</t>
  </si>
  <si>
    <t>Zakup usług dostępu do sieci Internet</t>
  </si>
  <si>
    <t>Zasiłki i pomoc w naturze oraz składki na ubezpieczenie emerytalne i rentowe</t>
  </si>
  <si>
    <t>Zakup usług przez jednostki samorządu terytorialnego od innych jednostek samorządu terytorialnego</t>
  </si>
  <si>
    <t xml:space="preserve">Wykonanie planu  przychodów  i  rozchodów </t>
  </si>
  <si>
    <t>związanego  z  finansowaniem  deficytu</t>
  </si>
  <si>
    <t>Dochody własne</t>
  </si>
  <si>
    <t>Dział 854 Edukacyjna opieka wychowawcza                                               rozdział 85401 Świetlice szkolne                                                          § 0830 Wpływy z usług</t>
  </si>
  <si>
    <t>w tym: Dział 854 Edukacyjna opieka wychowawcza</t>
  </si>
  <si>
    <t>rozdział 85401 Świetlice szkolne</t>
  </si>
  <si>
    <t xml:space="preserve"> § 4240 Zakup pomocy naukowych, dydaktycznych i książek</t>
  </si>
  <si>
    <t>w tym: Dział 801 Oświata i wychowanie</t>
  </si>
  <si>
    <t>rozdział 80101 Szkoły podstawowe</t>
  </si>
  <si>
    <t>rozdział 80110 Gimnazja</t>
  </si>
  <si>
    <t>Plan</t>
  </si>
  <si>
    <t>Wykonanie</t>
  </si>
  <si>
    <t>Informacja z wykonania</t>
  </si>
  <si>
    <t>`</t>
  </si>
  <si>
    <t>Stan środków pieniężnych na koniec okresu sprawozdawczego</t>
  </si>
  <si>
    <t>ADMINISTRACJA PUBLICZNA</t>
  </si>
  <si>
    <t>OCHRONA ZDROWIA</t>
  </si>
  <si>
    <t>Zakup usług zdrowotnych</t>
  </si>
  <si>
    <t>SUMA</t>
  </si>
  <si>
    <t>0770</t>
  </si>
  <si>
    <t>POMOC SPOŁECZNA</t>
  </si>
  <si>
    <t>Urzędy Wojewódzkie</t>
  </si>
  <si>
    <t>KULTURA I OCHRONA DZIEDZICTWA  NARODOWEGO</t>
  </si>
  <si>
    <t>Wpływy podatku rolnego, podatku leśnego, podatku od spadków i darowizn, podatku od czynności cywilnoprawnych oraz podatków i opłat lokalnych od osób fizycznych</t>
  </si>
  <si>
    <t>Zasiłki i pomoc w naturze oraz składki na ubezpieczenia emerytalne i rentowe</t>
  </si>
  <si>
    <t>Część oświatowa subwencji ogólnej dla jednostek samorządu terytorialnego</t>
  </si>
  <si>
    <t>Część wyrównawcza subwencji ogólnej dla województw</t>
  </si>
  <si>
    <t>Różne rozliczenia finansowe</t>
  </si>
  <si>
    <t>Ośrodki pomocy społecznej</t>
  </si>
  <si>
    <t>Plan                           na  2008 r.                     w zł.</t>
  </si>
  <si>
    <t>ROLNICTWO I ŁOWIECTWO</t>
  </si>
  <si>
    <t>Dotacja celowa otrzymana z budżetu państwa na realizację zadań bieżących z zakresu administracji rządowej oraz innych zadań zleconych gminie ustawami</t>
  </si>
  <si>
    <t>Szkolenia pracowników niebędących członkami korpusu służby cywilnej</t>
  </si>
  <si>
    <t>INFORMACJA Z WYKONANIA  PLANU</t>
  </si>
  <si>
    <t>Zarządzanie kryzysowe</t>
  </si>
  <si>
    <t>Rezerwy ogólne i celowe</t>
  </si>
  <si>
    <t>Rezerwy</t>
  </si>
  <si>
    <t>Oddział kl "0" w przedszkolu i szkole podstawowej</t>
  </si>
  <si>
    <t>Zwalczanie narkomanii</t>
  </si>
  <si>
    <t>Dotacja podmiotowa z budżetu dla samorządowej instytucji kultury</t>
  </si>
  <si>
    <t>Sporządziła: Joanna Przonek</t>
  </si>
  <si>
    <t>L.p.</t>
  </si>
  <si>
    <t>Nazwa</t>
  </si>
  <si>
    <t>ogółem</t>
  </si>
  <si>
    <t>w tym wymagalne</t>
  </si>
  <si>
    <t>Należności</t>
  </si>
  <si>
    <t>Zobowiązania</t>
  </si>
  <si>
    <t>Gmina Osieck</t>
  </si>
  <si>
    <t>Gminna Biblioteka Publiczna w Osiecku (samorządowa)</t>
  </si>
  <si>
    <t>Razem</t>
  </si>
  <si>
    <t>INFORMACJA Z WYKONANIA   P L A N U    W Y D A T K Ó W</t>
  </si>
  <si>
    <t>Wpływ z różnych oplat</t>
  </si>
  <si>
    <t>Świadczenia rodzinne, świadczenia z funduszu alimentacyjnego oraz składki na ubezpieczenia emerytalne i rentowe z ubezpieczenia społecznego</t>
  </si>
  <si>
    <t>Dotacje celowe przekazane gminie na zadania bieżące realizowane na podstawie porozumień (umów) między jednostkami samorządu terytorialnego</t>
  </si>
  <si>
    <t>Dotacja podmiotowa z budżetu dla niepublicznej jednostki systemu oświaty</t>
  </si>
  <si>
    <t xml:space="preserve">zlecone  ustawami  gminie  Osieck </t>
  </si>
  <si>
    <t xml:space="preserve">INFORMACJA Z WYKONANIA PLANU   DOTACJI   CELOWYCH </t>
  </si>
  <si>
    <t xml:space="preserve">Wykonanie </t>
  </si>
  <si>
    <t>6290</t>
  </si>
  <si>
    <t>Zasiłki stałe</t>
  </si>
  <si>
    <t>Wpływy i wydatki związane z gromadzeniem środków z opłat i kar za korzystanie ze środowiska</t>
  </si>
  <si>
    <t>PRZETWÓRWTO PRZEMYSŁOWE</t>
  </si>
  <si>
    <t>Rozwój przedsiębiorczości</t>
  </si>
  <si>
    <t>Dotacje celowe przekazane do samorządu województwa na inwestycje i zakupy inwestycyjne realizowane na podstawie porozumień między jednostkami samorządu terytorialnego</t>
  </si>
  <si>
    <t>Pozostałe podatki na rzecz budżetów jednostek samorządu terytorialnego</t>
  </si>
  <si>
    <t>Odsetki od dotacji i płatności: wykorzystanych niezgodnie z przeznaczeniem lub wykorzystanych z naruszeniem procedur, o których mowa w art. 184 ustawy, pobranych nienależnie lub w nadmiernej wysokości</t>
  </si>
  <si>
    <t>Zwrot dotacji oraz płatności, w tym wykorzystanych niezgodnie z przeznaczeniem lub wykorzystanych z naruszeniem procedur, o których mowa w art. 184 ustawy, pobranych nienależnie lub w nadmiernej wysokości</t>
  </si>
  <si>
    <t>2010</t>
  </si>
  <si>
    <t>2030</t>
  </si>
  <si>
    <t>Inne formy pomocy dla uczniów</t>
  </si>
  <si>
    <t>Wpływy z innych opłat stanowiących dochody jednostek samorządu terytorialnego na podstawie ustaw</t>
  </si>
  <si>
    <t>Plan                           na  2011 r.                   w zł.</t>
  </si>
  <si>
    <t>6207</t>
  </si>
  <si>
    <t>Dotacje celowe w ramach programów finansowych z udziałem środków europejskich oraz środków, o których mowa w art. 5 ust. 1 pkt 3 oraz ust. 3 pkt 5 i 6 ustawy, lub płatności w ramach budżetu środków europejskich</t>
  </si>
  <si>
    <t>2700</t>
  </si>
  <si>
    <t xml:space="preserve">Urzędy gmin </t>
  </si>
  <si>
    <t>Spis powszechny i inne</t>
  </si>
  <si>
    <t>Pozostałe wydatki obronne</t>
  </si>
  <si>
    <t>Bezpieczeństwo publiczne i ochrona przeciwpożarowa</t>
  </si>
  <si>
    <t>8120</t>
  </si>
  <si>
    <t>Odsetki od pożyczek udzielonych przez jednostkę samorządu terytorialnego</t>
  </si>
  <si>
    <t>2400</t>
  </si>
  <si>
    <t>Wpływy do budżetu pozostałości środków finansowych gromadzonych na wydzielonym rachunku jednostki budżetowej</t>
  </si>
  <si>
    <t>2310</t>
  </si>
  <si>
    <t>Przedszkola</t>
  </si>
  <si>
    <t>Wpływy ze zwrotów dotacji oraz płatności, w tym wykorzystanych niezgodnie z przeznaczeniem lub wykorzystanych z naruszeniem procedur, o którym mowa w art. 184 ustawy, pobranych nienależnie lub w nadmiernej wysokości</t>
  </si>
  <si>
    <t>Pozostałe zadania w zakresie kultury</t>
  </si>
  <si>
    <t>2320</t>
  </si>
  <si>
    <t>Wpłaty z tytułu odpłatnego nabycia prawa wlasności oraz prawa użytkowania wieczystego nieruchomości</t>
  </si>
  <si>
    <t>Drogi publiczne powiatowe</t>
  </si>
  <si>
    <t>Dotacja celowa na pomoc finansową udzielaną między jednostkami samorządu terytorialnego na dofinansowanie własnych zadań inwestycyjnych i zakupów inwestycyjnych</t>
  </si>
  <si>
    <t>Kary i odszkodowania wypłacane na rzecz osób fizycznych</t>
  </si>
  <si>
    <t>Wydatki osobowe niezaliczone do wynagrodzeń</t>
  </si>
  <si>
    <t>Odsetki od samorządowych papierów wartościowych lub zaciągniętych przez jednostkę samorządu terytorialnego kredytów i pożyczek</t>
  </si>
  <si>
    <t>Oddziały przedszkolne w szkołach podstawowych</t>
  </si>
  <si>
    <t>Opłaty z tytułu zakupu usług telekomunikacyjnych świadczonych w ruchomej publicznej sieci telefonicznej</t>
  </si>
  <si>
    <t>OBRONA NARODOWA</t>
  </si>
  <si>
    <t>Dotacje celowe przekazane do samorządu województwa na inwestycje i zakupy inwestycyjne realizowane na podstawie porozumień (umów) między jednostkami samorządu terytorialnego</t>
  </si>
  <si>
    <t>Środki na dofinansowanie własnych zadań bieżących gmin (związków gmin), powiatów (związków powiatów), samorządów województw, pozyskane z innych zródeł</t>
  </si>
  <si>
    <t>Dotacje celowe otrzymane z budżetu państwa na realizację zadań bieżących z zakresu administracji rządowej oraz innych zadań zleconych gminie (związkom gmin) ustawami</t>
  </si>
  <si>
    <t>Wpływy z opłat za zezwolenia na sprzedaż napojów alkoholowych</t>
  </si>
  <si>
    <t>Dotacje celowe otrzymane z gminy na zadania bieżące realizowane na podstawie porozumień (umów) między jednostkami samorządu terytorialnego</t>
  </si>
  <si>
    <t>Dotacja celowa otrzymana z budżetu państwa na realizację własnych zadań bieżących gmin (związków gmin)</t>
  </si>
  <si>
    <t>Dotacja celowa z budżetu państwa na realizację własnych zadań bieżących gmin (związków gmin)</t>
  </si>
  <si>
    <t>Dotacje celowe otrzymane z powiatu na zadania bieżące realizowane na podstawie porozumień (umów) między jednostkami samorządu terytorialnego</t>
  </si>
  <si>
    <t>Środki na dofinansowanie własnych inwestycji gmin (związków gmin), powiatów (związków powiatów), samorządów województw, pozyskane z innych źródeł</t>
  </si>
  <si>
    <t>Pozostała działaność</t>
  </si>
  <si>
    <t>Składki na ubezpieczenia społeczne</t>
  </si>
  <si>
    <t>Odpisy na ZFŚS</t>
  </si>
  <si>
    <t>POZOSTAŁE ZADANIA W ZAKRESIE POLITYKI SPOŁECZNEJ</t>
  </si>
  <si>
    <t xml:space="preserve">Dotacja celowa z budżetu jednostki samorządu terytorialnego, udzielona w trybie art. 221 ustawy, na finansowanie lub dofinansowanie zadań zleconych do realizacji organizacjom prowadzącym działaność pożytku publicznego </t>
  </si>
  <si>
    <t>Sporządziła: Agnieszka Wiśnioch</t>
  </si>
  <si>
    <t>za I półrocze 2011 roku</t>
  </si>
  <si>
    <t>Opłaty z tytułu zakupu usług telekomunikacyjnych świadczonych w stacjonarnej publicznej sieci telefonicznej</t>
  </si>
  <si>
    <t>Dotacje celowe otrzymane z budżetu państwa na realizację zadań bieżących z zakresu administracji rządowej oraz innych zadań zleconych gminie ustawami</t>
  </si>
  <si>
    <t>Sporządziła: Joanna Bujańska</t>
  </si>
  <si>
    <t>zlecone ustawami  gminie  Osieck</t>
  </si>
  <si>
    <t>Wydatki osobowe nie zaliczone do wynagrodzeń</t>
  </si>
  <si>
    <t>Plan                           na  2011 r.                     w zł.</t>
  </si>
  <si>
    <t>Przychody z zaciągniętych kredytów i pożyczek na rynku krajowym</t>
  </si>
  <si>
    <t>Plan                              na  2011 r.                         w zł.</t>
  </si>
  <si>
    <t>Wolne środki, o których mowa w art. 217 ust. 2 pkt 6 ustawy</t>
  </si>
  <si>
    <t>Spłaty otrzymanych krajowych pożyczek i kredytów</t>
  </si>
  <si>
    <t>Nazwa zadania/programu inwestycyjnego</t>
  </si>
  <si>
    <t>Budowa wodociągu w Starych Kościeliskach</t>
  </si>
  <si>
    <t>Modernizacja stacji uzdatniania wody w Osiecku</t>
  </si>
  <si>
    <t>Budowa sieci kanalizacji sanitarnej - II etap - miejscowości: Pogorzel, Augustówka, Grabianka</t>
  </si>
  <si>
    <t>6057            6059</t>
  </si>
  <si>
    <t>Budowa przydomowych biologicznych oczyszczalni ścieków</t>
  </si>
  <si>
    <t>Razem dział 010</t>
  </si>
  <si>
    <t>60014</t>
  </si>
  <si>
    <t>Dotacja dla powiatu na przebudowę drogi powiatowej w Natolinie</t>
  </si>
  <si>
    <t>60016</t>
  </si>
  <si>
    <t>Razem dział 600</t>
  </si>
  <si>
    <t>Razem dział 700</t>
  </si>
  <si>
    <t>OGÓŁEM</t>
  </si>
  <si>
    <t>15011</t>
  </si>
  <si>
    <t>Przyspieszenie wzrostu konkurencyjności województwa mazowieckiego, przez budowanie społeczeństwa informacyjnego i gospodarki opartej na wiedzy poprzez stworzenie zintegrowanych baz wiedzy o mazowszu</t>
  </si>
  <si>
    <t>Razem dział 150</t>
  </si>
  <si>
    <t>Wykonanie nawierzchni drogi gminnej w Górkach</t>
  </si>
  <si>
    <t>Budowa świetlicy wiejskiej w Nowych Kościeliskach</t>
  </si>
  <si>
    <t>Rozwój elektronicznej administracji w samorządach województwa mazowieckiego wspomagającej niwelowanie dwudzielności potencjału województwa</t>
  </si>
  <si>
    <t>Razem dział 750</t>
  </si>
  <si>
    <t>Zakup sprzętu do koszenia i konserwacji boiska sportowego</t>
  </si>
  <si>
    <t>Razem dział 801</t>
  </si>
  <si>
    <t>Budowa placu zabaw i zagospodarowanie terenów zielonych w centrum Osiecka</t>
  </si>
  <si>
    <t>Poprawa warunków zagospodarowania otoczenia szkoły jako centrum integracji społecznej mieszkańców Augustówki</t>
  </si>
  <si>
    <t>Razem dział 921</t>
  </si>
  <si>
    <t>Wykonanie planu wydatków majątkowych                                                                               za I półrocze 2011 roku</t>
  </si>
  <si>
    <t>w złotych</t>
  </si>
  <si>
    <t>Dział</t>
  </si>
  <si>
    <t>Rozdział</t>
  </si>
  <si>
    <t>Treść</t>
  </si>
  <si>
    <t>Kwota dotacji                                                                                                                                                 (w zł.)</t>
  </si>
  <si>
    <t>podmiotowej</t>
  </si>
  <si>
    <t>przedmiotowej</t>
  </si>
  <si>
    <t>celowej</t>
  </si>
  <si>
    <t>Jednostki sektora finansów publicznych</t>
  </si>
  <si>
    <t>Nazwa jednostki</t>
  </si>
  <si>
    <t>Powiat Otwocki</t>
  </si>
  <si>
    <t>Urząd Miasta i Gminy Pilawa</t>
  </si>
  <si>
    <t>Gminna Biblioteka Publiczna w Osiecku</t>
  </si>
  <si>
    <t>Jednostki nie należące do sektora finansów publicznych</t>
  </si>
  <si>
    <t>Niepubliczne Przedszkole            "LEŚNE LUDKI"                 w Augustówce</t>
  </si>
  <si>
    <t>Ogółem</t>
  </si>
  <si>
    <t>Zestawienie dotacji udzielonych przez Gminę Osieck                                                                           w I półroczu 2011 roku</t>
  </si>
  <si>
    <t>Stowarzyszenie Przyjaciół Kościelisk</t>
  </si>
  <si>
    <t xml:space="preserve">           § 4210 Zakup materiałów i wyposażenia</t>
  </si>
  <si>
    <t>planu dochodów rachunku dochodów</t>
  </si>
  <si>
    <t xml:space="preserve"> i wydatków nimi sfinansowanych</t>
  </si>
  <si>
    <t>Szkoła Podstawowa w Osiecku za I półrocze 2011 roku</t>
  </si>
  <si>
    <t>§ 0920 Pozostałe odsetki</t>
  </si>
  <si>
    <t>§ 0960 Otrzymane spadki, zapisy i darowizny w postaci pieniężnej</t>
  </si>
  <si>
    <t>Gimnazjum w Osiecku za I półrocze 2011 roku</t>
  </si>
  <si>
    <t xml:space="preserve">planu dochodów rachunku dochodów </t>
  </si>
  <si>
    <t>i wydatków nimi sfinansowanych</t>
  </si>
  <si>
    <t>Szkoły Podstawowej w Augustówce za I półrocze 2011 roku</t>
  </si>
  <si>
    <t>Dział 801 Oświata i wychowanie                                                          rozdział 80110 Gimnazja                                                                               § 0830 Wpływy z usług</t>
  </si>
  <si>
    <t>Informacja o należnościach i zobowiązaniach                                                          na dzień 30.06.2011r.</t>
  </si>
  <si>
    <t>Dział 801 Oświata i wychowanie                                                                                                  rozdział 80101 Szkoły podstawowe                                                                                              § 0830 Wpływy z usług</t>
  </si>
  <si>
    <t>§ 0970 Wpływy z różnych dochodów</t>
  </si>
  <si>
    <t>Przychody z zaciągniętych pożyczek na finansowanie zadań realizowanych z udziałem środków pochodzących z budżetu Unii Europejskiej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</si>
</sst>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0.0%"/>
    <numFmt numFmtId="166" formatCode="0.0"/>
    <numFmt numFmtId="167" formatCode="#,##0.00\ &quot;zł&quot;"/>
    <numFmt numFmtId="168" formatCode="#,##0_ ;\-#,##0\ "/>
    <numFmt numFmtId="169" formatCode="#,##0\ _z_ł;[Red]#,##0\ _z_ł"/>
    <numFmt numFmtId="170" formatCode="#,##0;[Red]#,##0"/>
    <numFmt numFmtId="171" formatCode="#,##0.00\ _z_ł"/>
    <numFmt numFmtId="172" formatCode="#,##0\ &quot;zł&quot;"/>
    <numFmt numFmtId="173" formatCode="_-* #,##0.0\ _z_ł_-;\-* #,##0.0\ _z_ł_-;_-* &quot;-&quot;?\ _z_ł_-;_-@_-"/>
    <numFmt numFmtId="174" formatCode="#,##0.0\ _z_ł"/>
    <numFmt numFmtId="175" formatCode="#,##0.00_ ;\-#,##0.00\ "/>
    <numFmt numFmtId="176" formatCode="_-* #,##0.0\ _z_ł_-;\-* #,##0.0\ _z_ł_-;_-* &quot;-&quot;\ _z_ł_-;_-@_-"/>
    <numFmt numFmtId="177" formatCode="_-* #,##0.00\ _z_ł_-;\-* #,##0.00\ _z_ł_-;_-* &quot;-&quot;\ _z_ł_-;_-@_-"/>
    <numFmt numFmtId="178" formatCode="#,##0.0"/>
    <numFmt numFmtId="179" formatCode="0.0000"/>
    <numFmt numFmtId="180" formatCode="0.000"/>
    <numFmt numFmtId="181" formatCode="_-* #,##0\ _z_ł_-;\-* #,##0\ _z_ł_-;_-* &quot;- &quot;_z_ł_-;_-@_-"/>
  </numFmts>
  <fonts count="19">
    <font>
      <sz val="10"/>
      <name val="Arial CE"/>
      <family val="0"/>
    </font>
    <font>
      <b/>
      <sz val="14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sz val="10"/>
      <name val="Arial"/>
      <family val="0"/>
    </font>
    <font>
      <sz val="8"/>
      <name val="Arial"/>
      <family val="0"/>
    </font>
    <font>
      <sz val="8"/>
      <name val="Arial CE"/>
      <family val="2"/>
    </font>
    <font>
      <sz val="10"/>
      <color indexed="10"/>
      <name val="Arial CE"/>
      <family val="0"/>
    </font>
    <font>
      <b/>
      <sz val="12"/>
      <name val="Arial"/>
      <family val="2"/>
    </font>
    <font>
      <sz val="11"/>
      <name val="Arial"/>
      <family val="0"/>
    </font>
    <font>
      <b/>
      <sz val="14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"/>
      <family val="2"/>
    </font>
    <font>
      <sz val="6"/>
      <name val="Arial CE"/>
      <family val="2"/>
    </font>
    <font>
      <sz val="14"/>
      <color indexed="10"/>
      <name val="Arial CE"/>
      <family val="0"/>
    </font>
    <font>
      <b/>
      <sz val="12"/>
      <color indexed="10"/>
      <name val="Arial CE"/>
      <family val="0"/>
    </font>
    <font>
      <b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49" fontId="3" fillId="0" borderId="2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0" fontId="0" fillId="0" borderId="6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49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7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indent="1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3" fillId="0" borderId="7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3" fillId="0" borderId="7" xfId="0" applyFont="1" applyBorder="1" applyAlignment="1">
      <alignment vertical="center" wrapText="1"/>
    </xf>
    <xf numFmtId="0" fontId="0" fillId="0" borderId="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7" xfId="0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7" xfId="0" applyFont="1" applyBorder="1" applyAlignment="1">
      <alignment vertical="center" wrapText="1"/>
    </xf>
    <xf numFmtId="0" fontId="0" fillId="0" borderId="5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5" xfId="0" applyFont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8" xfId="0" applyBorder="1" applyAlignment="1">
      <alignment vertical="center"/>
    </xf>
    <xf numFmtId="0" fontId="3" fillId="0" borderId="7" xfId="0" applyFont="1" applyBorder="1" applyAlignment="1">
      <alignment horizontal="left" vertical="center" indent="1"/>
    </xf>
    <xf numFmtId="0" fontId="0" fillId="0" borderId="13" xfId="0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13" xfId="0" applyBorder="1" applyAlignment="1">
      <alignment/>
    </xf>
    <xf numFmtId="0" fontId="3" fillId="0" borderId="6" xfId="0" applyFont="1" applyBorder="1" applyAlignment="1">
      <alignment vertical="center"/>
    </xf>
    <xf numFmtId="164" fontId="0" fillId="0" borderId="6" xfId="0" applyNumberFormat="1" applyBorder="1" applyAlignment="1">
      <alignment vertical="center"/>
    </xf>
    <xf numFmtId="164" fontId="0" fillId="0" borderId="0" xfId="0" applyNumberFormat="1" applyAlignment="1">
      <alignment/>
    </xf>
    <xf numFmtId="164" fontId="0" fillId="0" borderId="0" xfId="0" applyNumberFormat="1" applyBorder="1" applyAlignment="1">
      <alignment vertical="center"/>
    </xf>
    <xf numFmtId="0" fontId="0" fillId="0" borderId="6" xfId="0" applyFill="1" applyBorder="1" applyAlignment="1">
      <alignment horizontal="left" vertical="center" wrapText="1"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49" fontId="0" fillId="0" borderId="3" xfId="0" applyNumberForma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/>
    </xf>
    <xf numFmtId="49" fontId="0" fillId="0" borderId="6" xfId="0" applyNumberForma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horizontal="left" vertical="center" indent="1"/>
    </xf>
    <xf numFmtId="0" fontId="0" fillId="0" borderId="1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vertical="center" wrapText="1"/>
    </xf>
    <xf numFmtId="0" fontId="0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3" fillId="0" borderId="7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171" fontId="3" fillId="0" borderId="7" xfId="0" applyNumberFormat="1" applyFont="1" applyBorder="1" applyAlignment="1">
      <alignment vertical="center"/>
    </xf>
    <xf numFmtId="0" fontId="0" fillId="0" borderId="3" xfId="0" applyFont="1" applyBorder="1" applyAlignment="1">
      <alignment vertical="center" wrapText="1"/>
    </xf>
    <xf numFmtId="171" fontId="3" fillId="0" borderId="3" xfId="0" applyNumberFormat="1" applyFont="1" applyBorder="1" applyAlignment="1">
      <alignment vertical="center"/>
    </xf>
    <xf numFmtId="171" fontId="0" fillId="0" borderId="3" xfId="0" applyNumberFormat="1" applyFont="1" applyBorder="1" applyAlignment="1">
      <alignment vertical="center"/>
    </xf>
    <xf numFmtId="171" fontId="0" fillId="0" borderId="13" xfId="0" applyNumberFormat="1" applyFont="1" applyBorder="1" applyAlignment="1">
      <alignment vertical="center"/>
    </xf>
    <xf numFmtId="171" fontId="0" fillId="0" borderId="6" xfId="0" applyNumberFormat="1" applyFont="1" applyBorder="1" applyAlignment="1">
      <alignment vertical="center"/>
    </xf>
    <xf numFmtId="171" fontId="0" fillId="0" borderId="7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171" fontId="3" fillId="0" borderId="3" xfId="0" applyNumberFormat="1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171" fontId="3" fillId="0" borderId="7" xfId="0" applyNumberFormat="1" applyFont="1" applyBorder="1" applyAlignment="1">
      <alignment vertical="center"/>
    </xf>
    <xf numFmtId="0" fontId="0" fillId="0" borderId="3" xfId="0" applyBorder="1" applyAlignment="1">
      <alignment horizontal="left" vertical="center" wrapText="1"/>
    </xf>
    <xf numFmtId="0" fontId="0" fillId="0" borderId="12" xfId="0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71" fontId="0" fillId="0" borderId="3" xfId="0" applyNumberFormat="1" applyBorder="1" applyAlignment="1">
      <alignment vertical="center"/>
    </xf>
    <xf numFmtId="171" fontId="0" fillId="0" borderId="7" xfId="0" applyNumberFormat="1" applyBorder="1" applyAlignment="1">
      <alignment vertical="center"/>
    </xf>
    <xf numFmtId="171" fontId="0" fillId="0" borderId="5" xfId="0" applyNumberFormat="1" applyBorder="1" applyAlignment="1">
      <alignment vertical="center"/>
    </xf>
    <xf numFmtId="171" fontId="0" fillId="0" borderId="8" xfId="0" applyNumberFormat="1" applyFont="1" applyBorder="1" applyAlignment="1">
      <alignment vertical="center"/>
    </xf>
    <xf numFmtId="171" fontId="0" fillId="0" borderId="8" xfId="0" applyNumberFormat="1" applyBorder="1" applyAlignment="1">
      <alignment vertical="center"/>
    </xf>
    <xf numFmtId="171" fontId="0" fillId="0" borderId="10" xfId="0" applyNumberFormat="1" applyBorder="1" applyAlignment="1">
      <alignment vertical="center"/>
    </xf>
    <xf numFmtId="171" fontId="0" fillId="0" borderId="5" xfId="0" applyNumberFormat="1" applyFont="1" applyBorder="1" applyAlignment="1">
      <alignment vertical="center"/>
    </xf>
    <xf numFmtId="171" fontId="0" fillId="0" borderId="0" xfId="0" applyNumberFormat="1" applyFont="1" applyBorder="1" applyAlignment="1">
      <alignment vertical="center"/>
    </xf>
    <xf numFmtId="171" fontId="0" fillId="0" borderId="6" xfId="0" applyNumberFormat="1" applyBorder="1" applyAlignment="1">
      <alignment vertical="center"/>
    </xf>
    <xf numFmtId="171" fontId="3" fillId="0" borderId="13" xfId="0" applyNumberFormat="1" applyFont="1" applyBorder="1" applyAlignment="1">
      <alignment vertical="center"/>
    </xf>
    <xf numFmtId="171" fontId="3" fillId="0" borderId="3" xfId="0" applyNumberFormat="1" applyFont="1" applyBorder="1" applyAlignment="1">
      <alignment horizontal="right" vertical="center"/>
    </xf>
    <xf numFmtId="171" fontId="3" fillId="0" borderId="3" xfId="0" applyNumberFormat="1" applyFont="1" applyBorder="1" applyAlignment="1">
      <alignment horizontal="right" vertical="center"/>
    </xf>
    <xf numFmtId="171" fontId="0" fillId="0" borderId="6" xfId="0" applyNumberFormat="1" applyFill="1" applyBorder="1" applyAlignment="1">
      <alignment horizontal="right" vertical="center"/>
    </xf>
    <xf numFmtId="171" fontId="3" fillId="0" borderId="6" xfId="0" applyNumberFormat="1" applyFont="1" applyBorder="1" applyAlignment="1">
      <alignment vertical="center"/>
    </xf>
    <xf numFmtId="171" fontId="0" fillId="0" borderId="7" xfId="0" applyNumberFormat="1" applyFont="1" applyBorder="1" applyAlignment="1">
      <alignment horizontal="right" vertic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71" fontId="0" fillId="0" borderId="13" xfId="0" applyNumberFormat="1" applyFont="1" applyBorder="1" applyAlignment="1">
      <alignment horizontal="right" vertical="center"/>
    </xf>
    <xf numFmtId="171" fontId="0" fillId="0" borderId="6" xfId="0" applyNumberFormat="1" applyFont="1" applyBorder="1" applyAlignment="1">
      <alignment horizontal="right" vertical="center"/>
    </xf>
    <xf numFmtId="171" fontId="0" fillId="0" borderId="3" xfId="0" applyNumberFormat="1" applyFont="1" applyBorder="1" applyAlignment="1">
      <alignment horizontal="right" vertical="center"/>
    </xf>
    <xf numFmtId="171" fontId="3" fillId="0" borderId="7" xfId="0" applyNumberFormat="1" applyFont="1" applyBorder="1" applyAlignment="1">
      <alignment horizontal="right" vertical="center"/>
    </xf>
    <xf numFmtId="4" fontId="0" fillId="0" borderId="0" xfId="0" applyNumberFormat="1" applyBorder="1" applyAlignment="1">
      <alignment/>
    </xf>
    <xf numFmtId="4" fontId="0" fillId="0" borderId="5" xfId="0" applyNumberFormat="1" applyFont="1" applyBorder="1" applyAlignment="1">
      <alignment vertical="center"/>
    </xf>
    <xf numFmtId="4" fontId="0" fillId="0" borderId="5" xfId="0" applyNumberFormat="1" applyBorder="1" applyAlignment="1">
      <alignment vertical="center"/>
    </xf>
    <xf numFmtId="4" fontId="3" fillId="0" borderId="2" xfId="0" applyNumberFormat="1" applyFont="1" applyBorder="1" applyAlignment="1">
      <alignment vertical="center"/>
    </xf>
    <xf numFmtId="4" fontId="3" fillId="0" borderId="6" xfId="0" applyNumberFormat="1" applyFont="1" applyBorder="1" applyAlignment="1">
      <alignment vertical="center"/>
    </xf>
    <xf numFmtId="4" fontId="0" fillId="0" borderId="6" xfId="0" applyNumberFormat="1" applyFont="1" applyBorder="1" applyAlignment="1">
      <alignment vertical="center"/>
    </xf>
    <xf numFmtId="4" fontId="0" fillId="0" borderId="7" xfId="0" applyNumberFormat="1" applyFont="1" applyBorder="1" applyAlignment="1">
      <alignment vertical="center"/>
    </xf>
    <xf numFmtId="4" fontId="3" fillId="0" borderId="3" xfId="0" applyNumberFormat="1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171" fontId="3" fillId="0" borderId="0" xfId="0" applyNumberFormat="1" applyFont="1" applyBorder="1" applyAlignment="1">
      <alignment vertical="center"/>
    </xf>
    <xf numFmtId="171" fontId="3" fillId="0" borderId="7" xfId="0" applyNumberFormat="1" applyFont="1" applyBorder="1" applyAlignment="1">
      <alignment horizontal="right" vertical="center"/>
    </xf>
    <xf numFmtId="0" fontId="0" fillId="0" borderId="6" xfId="0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 wrapText="1"/>
    </xf>
    <xf numFmtId="49" fontId="3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left" vertical="center"/>
    </xf>
    <xf numFmtId="171" fontId="0" fillId="0" borderId="5" xfId="0" applyNumberFormat="1" applyFont="1" applyBorder="1" applyAlignment="1">
      <alignment horizontal="right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171" fontId="0" fillId="0" borderId="10" xfId="0" applyNumberFormat="1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5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171" fontId="0" fillId="0" borderId="0" xfId="0" applyNumberForma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2" fontId="3" fillId="0" borderId="7" xfId="0" applyNumberFormat="1" applyFont="1" applyBorder="1" applyAlignment="1">
      <alignment horizontal="left" vertical="center" wrapText="1"/>
    </xf>
    <xf numFmtId="171" fontId="3" fillId="0" borderId="13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49" fontId="0" fillId="0" borderId="12" xfId="0" applyNumberFormat="1" applyBorder="1" applyAlignment="1">
      <alignment horizontal="center" vertical="center"/>
    </xf>
    <xf numFmtId="171" fontId="0" fillId="0" borderId="12" xfId="0" applyNumberFormat="1" applyFont="1" applyBorder="1" applyAlignment="1">
      <alignment horizontal="right" vertical="center"/>
    </xf>
    <xf numFmtId="171" fontId="0" fillId="0" borderId="12" xfId="0" applyNumberFormat="1" applyBorder="1" applyAlignment="1">
      <alignment vertical="center"/>
    </xf>
    <xf numFmtId="49" fontId="0" fillId="0" borderId="9" xfId="0" applyNumberFormat="1" applyBorder="1" applyAlignment="1">
      <alignment horizontal="center" vertical="center"/>
    </xf>
    <xf numFmtId="171" fontId="0" fillId="0" borderId="9" xfId="0" applyNumberFormat="1" applyBorder="1" applyAlignment="1">
      <alignment vertical="center"/>
    </xf>
    <xf numFmtId="171" fontId="0" fillId="0" borderId="9" xfId="0" applyNumberFormat="1" applyFont="1" applyBorder="1" applyAlignment="1">
      <alignment horizontal="right" vertical="center"/>
    </xf>
    <xf numFmtId="49" fontId="0" fillId="0" borderId="1" xfId="0" applyNumberFormat="1" applyFill="1" applyBorder="1" applyAlignment="1">
      <alignment horizontal="center" vertical="center"/>
    </xf>
    <xf numFmtId="171" fontId="0" fillId="0" borderId="7" xfId="0" applyNumberFormat="1" applyFill="1" applyBorder="1" applyAlignment="1">
      <alignment vertical="center"/>
    </xf>
    <xf numFmtId="171" fontId="3" fillId="0" borderId="11" xfId="0" applyNumberFormat="1" applyFont="1" applyBorder="1" applyAlignment="1">
      <alignment horizontal="right" vertical="center"/>
    </xf>
    <xf numFmtId="4" fontId="3" fillId="0" borderId="3" xfId="0" applyNumberFormat="1" applyFont="1" applyBorder="1" applyAlignment="1">
      <alignment horizontal="right" vertical="center"/>
    </xf>
    <xf numFmtId="4" fontId="0" fillId="0" borderId="13" xfId="0" applyNumberFormat="1" applyBorder="1" applyAlignment="1">
      <alignment vertical="center"/>
    </xf>
    <xf numFmtId="4" fontId="3" fillId="0" borderId="3" xfId="0" applyNumberFormat="1" applyFont="1" applyBorder="1" applyAlignment="1">
      <alignment horizontal="right" vertical="center"/>
    </xf>
    <xf numFmtId="4" fontId="0" fillId="0" borderId="6" xfId="0" applyNumberFormat="1" applyFill="1" applyBorder="1" applyAlignment="1">
      <alignment horizontal="right" vertical="center"/>
    </xf>
    <xf numFmtId="4" fontId="0" fillId="0" borderId="6" xfId="0" applyNumberFormat="1" applyBorder="1" applyAlignment="1">
      <alignment vertical="center"/>
    </xf>
    <xf numFmtId="4" fontId="0" fillId="0" borderId="7" xfId="0" applyNumberFormat="1" applyBorder="1" applyAlignment="1">
      <alignment vertical="center"/>
    </xf>
    <xf numFmtId="4" fontId="3" fillId="0" borderId="7" xfId="0" applyNumberFormat="1" applyFont="1" applyBorder="1" applyAlignment="1">
      <alignment vertical="center"/>
    </xf>
    <xf numFmtId="4" fontId="0" fillId="0" borderId="3" xfId="0" applyNumberFormat="1" applyBorder="1" applyAlignment="1">
      <alignment vertical="center"/>
    </xf>
    <xf numFmtId="4" fontId="3" fillId="0" borderId="3" xfId="0" applyNumberFormat="1" applyFont="1" applyBorder="1" applyAlignment="1">
      <alignment vertical="center"/>
    </xf>
    <xf numFmtId="4" fontId="0" fillId="0" borderId="3" xfId="0" applyNumberFormat="1" applyFont="1" applyBorder="1" applyAlignment="1">
      <alignment vertical="center"/>
    </xf>
    <xf numFmtId="4" fontId="0" fillId="0" borderId="12" xfId="0" applyNumberFormat="1" applyBorder="1" applyAlignment="1">
      <alignment vertical="center"/>
    </xf>
    <xf numFmtId="4" fontId="0" fillId="0" borderId="9" xfId="0" applyNumberFormat="1" applyBorder="1" applyAlignment="1">
      <alignment vertical="center"/>
    </xf>
    <xf numFmtId="4" fontId="0" fillId="0" borderId="7" xfId="0" applyNumberFormat="1" applyFill="1" applyBorder="1" applyAlignment="1">
      <alignment vertical="center"/>
    </xf>
    <xf numFmtId="4" fontId="3" fillId="0" borderId="7" xfId="0" applyNumberFormat="1" applyFont="1" applyBorder="1" applyAlignment="1">
      <alignment vertical="center"/>
    </xf>
    <xf numFmtId="4" fontId="3" fillId="0" borderId="6" xfId="0" applyNumberFormat="1" applyFont="1" applyBorder="1" applyAlignment="1">
      <alignment vertical="center"/>
    </xf>
    <xf numFmtId="4" fontId="3" fillId="0" borderId="13" xfId="0" applyNumberFormat="1" applyFont="1" applyBorder="1" applyAlignment="1">
      <alignment vertical="center"/>
    </xf>
    <xf numFmtId="4" fontId="0" fillId="0" borderId="13" xfId="0" applyNumberFormat="1" applyFont="1" applyBorder="1" applyAlignment="1">
      <alignment vertical="center"/>
    </xf>
    <xf numFmtId="4" fontId="3" fillId="0" borderId="13" xfId="0" applyNumberFormat="1" applyFont="1" applyBorder="1" applyAlignment="1">
      <alignment vertical="center"/>
    </xf>
    <xf numFmtId="4" fontId="0" fillId="0" borderId="0" xfId="0" applyNumberFormat="1" applyBorder="1" applyAlignment="1">
      <alignment vertical="center"/>
    </xf>
    <xf numFmtId="171" fontId="3" fillId="0" borderId="13" xfId="0" applyNumberFormat="1" applyFont="1" applyBorder="1" applyAlignment="1">
      <alignment vertical="center"/>
    </xf>
    <xf numFmtId="171" fontId="3" fillId="0" borderId="13" xfId="0" applyNumberFormat="1" applyFont="1" applyBorder="1" applyAlignment="1">
      <alignment horizontal="right" vertical="center"/>
    </xf>
    <xf numFmtId="4" fontId="0" fillId="0" borderId="14" xfId="0" applyNumberFormat="1" applyBorder="1" applyAlignment="1">
      <alignment vertical="center"/>
    </xf>
    <xf numFmtId="4" fontId="0" fillId="0" borderId="1" xfId="0" applyNumberFormat="1" applyBorder="1" applyAlignment="1">
      <alignment vertical="center"/>
    </xf>
    <xf numFmtId="0" fontId="3" fillId="0" borderId="13" xfId="0" applyFont="1" applyBorder="1" applyAlignment="1">
      <alignment horizontal="left" vertical="center"/>
    </xf>
    <xf numFmtId="0" fontId="0" fillId="0" borderId="15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49" fontId="0" fillId="0" borderId="15" xfId="0" applyNumberForma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" fontId="0" fillId="0" borderId="10" xfId="0" applyNumberFormat="1" applyFont="1" applyBorder="1" applyAlignment="1">
      <alignment vertical="center"/>
    </xf>
    <xf numFmtId="4" fontId="0" fillId="0" borderId="8" xfId="0" applyNumberFormat="1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4" fontId="0" fillId="0" borderId="10" xfId="0" applyNumberFormat="1" applyBorder="1" applyAlignment="1">
      <alignment vertical="center"/>
    </xf>
    <xf numFmtId="4" fontId="0" fillId="0" borderId="8" xfId="0" applyNumberForma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4" fontId="0" fillId="0" borderId="13" xfId="0" applyNumberFormat="1" applyBorder="1" applyAlignment="1">
      <alignment horizontal="right" vertical="center"/>
    </xf>
    <xf numFmtId="4" fontId="0" fillId="0" borderId="6" xfId="0" applyNumberFormat="1" applyBorder="1" applyAlignment="1">
      <alignment horizontal="right" vertical="center"/>
    </xf>
    <xf numFmtId="171" fontId="0" fillId="0" borderId="5" xfId="0" applyNumberFormat="1" applyBorder="1" applyAlignment="1">
      <alignment horizontal="right" vertical="center"/>
    </xf>
    <xf numFmtId="4" fontId="0" fillId="0" borderId="6" xfId="0" applyNumberFormat="1" applyFont="1" applyBorder="1" applyAlignment="1">
      <alignment horizontal="right" vertical="center"/>
    </xf>
    <xf numFmtId="4" fontId="3" fillId="0" borderId="7" xfId="0" applyNumberFormat="1" applyFont="1" applyBorder="1" applyAlignment="1">
      <alignment horizontal="right" vertical="center"/>
    </xf>
    <xf numFmtId="4" fontId="0" fillId="0" borderId="7" xfId="0" applyNumberFormat="1" applyBorder="1" applyAlignment="1">
      <alignment horizontal="right" vertical="center"/>
    </xf>
    <xf numFmtId="49" fontId="3" fillId="0" borderId="14" xfId="0" applyNumberFormat="1" applyFont="1" applyBorder="1" applyAlignment="1">
      <alignment horizontal="center" vertical="center"/>
    </xf>
    <xf numFmtId="165" fontId="3" fillId="0" borderId="13" xfId="0" applyNumberFormat="1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/>
    </xf>
    <xf numFmtId="4" fontId="3" fillId="0" borderId="2" xfId="0" applyNumberFormat="1" applyFont="1" applyBorder="1" applyAlignment="1">
      <alignment vertical="center"/>
    </xf>
    <xf numFmtId="4" fontId="0" fillId="0" borderId="2" xfId="0" applyNumberFormat="1" applyBorder="1" applyAlignment="1">
      <alignment vertical="center"/>
    </xf>
    <xf numFmtId="4" fontId="3" fillId="0" borderId="8" xfId="0" applyNumberFormat="1" applyFont="1" applyBorder="1" applyAlignment="1">
      <alignment vertical="center"/>
    </xf>
    <xf numFmtId="4" fontId="0" fillId="0" borderId="6" xfId="0" applyNumberFormat="1" applyFill="1" applyBorder="1" applyAlignment="1">
      <alignment vertical="center"/>
    </xf>
    <xf numFmtId="4" fontId="0" fillId="0" borderId="5" xfId="0" applyNumberFormat="1" applyFill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4" fontId="0" fillId="0" borderId="12" xfId="0" applyNumberFormat="1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4" fontId="0" fillId="0" borderId="6" xfId="0" applyNumberFormat="1" applyBorder="1" applyAlignment="1">
      <alignment horizontal="right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0" fillId="0" borderId="22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4" fontId="0" fillId="0" borderId="16" xfId="0" applyNumberFormat="1" applyBorder="1" applyAlignment="1">
      <alignment horizontal="right" vertical="center" wrapText="1"/>
    </xf>
    <xf numFmtId="0" fontId="0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0" fillId="0" borderId="25" xfId="0" applyBorder="1" applyAlignment="1">
      <alignment/>
    </xf>
    <xf numFmtId="4" fontId="3" fillId="0" borderId="23" xfId="0" applyNumberFormat="1" applyFont="1" applyBorder="1" applyAlignment="1">
      <alignment vertical="center"/>
    </xf>
    <xf numFmtId="4" fontId="3" fillId="0" borderId="16" xfId="0" applyNumberFormat="1" applyFont="1" applyBorder="1" applyAlignment="1">
      <alignment vertical="center"/>
    </xf>
    <xf numFmtId="4" fontId="0" fillId="0" borderId="26" xfId="0" applyNumberFormat="1" applyBorder="1" applyAlignment="1">
      <alignment/>
    </xf>
    <xf numFmtId="4" fontId="0" fillId="0" borderId="21" xfId="0" applyNumberFormat="1" applyBorder="1" applyAlignment="1">
      <alignment/>
    </xf>
    <xf numFmtId="4" fontId="0" fillId="0" borderId="21" xfId="0" applyNumberFormat="1" applyFont="1" applyBorder="1" applyAlignment="1">
      <alignment vertical="center"/>
    </xf>
    <xf numFmtId="4" fontId="0" fillId="0" borderId="21" xfId="0" applyNumberFormat="1" applyBorder="1" applyAlignment="1">
      <alignment vertical="center"/>
    </xf>
    <xf numFmtId="4" fontId="3" fillId="0" borderId="21" xfId="0" applyNumberFormat="1" applyFont="1" applyBorder="1" applyAlignment="1">
      <alignment vertical="center"/>
    </xf>
    <xf numFmtId="4" fontId="3" fillId="0" borderId="20" xfId="0" applyNumberFormat="1" applyFont="1" applyBorder="1" applyAlignment="1">
      <alignment vertical="center"/>
    </xf>
    <xf numFmtId="4" fontId="0" fillId="0" borderId="20" xfId="0" applyNumberFormat="1" applyFont="1" applyBorder="1" applyAlignment="1">
      <alignment vertical="center"/>
    </xf>
    <xf numFmtId="4" fontId="0" fillId="0" borderId="24" xfId="0" applyNumberFormat="1" applyFont="1" applyBorder="1" applyAlignment="1">
      <alignment vertical="center"/>
    </xf>
    <xf numFmtId="4" fontId="3" fillId="0" borderId="22" xfId="0" applyNumberFormat="1" applyFont="1" applyBorder="1" applyAlignment="1">
      <alignment vertical="center"/>
    </xf>
    <xf numFmtId="4" fontId="0" fillId="0" borderId="20" xfId="0" applyNumberFormat="1" applyBorder="1" applyAlignment="1">
      <alignment/>
    </xf>
    <xf numFmtId="4" fontId="0" fillId="0" borderId="16" xfId="0" applyNumberFormat="1" applyBorder="1" applyAlignment="1">
      <alignment/>
    </xf>
    <xf numFmtId="0" fontId="8" fillId="0" borderId="0" xfId="0" applyFont="1" applyAlignment="1">
      <alignment/>
    </xf>
    <xf numFmtId="171" fontId="8" fillId="0" borderId="0" xfId="0" applyNumberFormat="1" applyFont="1" applyAlignment="1">
      <alignment/>
    </xf>
    <xf numFmtId="0" fontId="5" fillId="0" borderId="0" xfId="19">
      <alignment/>
      <protection/>
    </xf>
    <xf numFmtId="0" fontId="9" fillId="0" borderId="7" xfId="19" applyFont="1" applyBorder="1" applyAlignment="1">
      <alignment horizontal="center" vertical="center" wrapText="1"/>
      <protection/>
    </xf>
    <xf numFmtId="0" fontId="10" fillId="0" borderId="3" xfId="19" applyFont="1" applyBorder="1" applyAlignment="1">
      <alignment horizontal="center" vertical="center"/>
      <protection/>
    </xf>
    <xf numFmtId="0" fontId="10" fillId="0" borderId="3" xfId="19" applyFont="1" applyBorder="1" applyAlignment="1">
      <alignment vertical="center"/>
      <protection/>
    </xf>
    <xf numFmtId="0" fontId="10" fillId="0" borderId="3" xfId="19" applyFont="1" applyBorder="1" applyAlignment="1">
      <alignment vertical="center" wrapText="1"/>
      <protection/>
    </xf>
    <xf numFmtId="4" fontId="10" fillId="0" borderId="3" xfId="19" applyNumberFormat="1" applyFont="1" applyBorder="1" applyAlignment="1">
      <alignment vertical="center"/>
      <protection/>
    </xf>
    <xf numFmtId="171" fontId="0" fillId="0" borderId="7" xfId="0" applyNumberFormat="1" applyBorder="1" applyAlignment="1">
      <alignment horizontal="right" vertical="center"/>
    </xf>
    <xf numFmtId="4" fontId="3" fillId="0" borderId="27" xfId="0" applyNumberFormat="1" applyFont="1" applyBorder="1" applyAlignment="1">
      <alignment vertical="center"/>
    </xf>
    <xf numFmtId="4" fontId="0" fillId="0" borderId="25" xfId="0" applyNumberFormat="1" applyBorder="1" applyAlignment="1">
      <alignment/>
    </xf>
    <xf numFmtId="4" fontId="0" fillId="0" borderId="28" xfId="0" applyNumberFormat="1" applyBorder="1" applyAlignment="1">
      <alignment/>
    </xf>
    <xf numFmtId="4" fontId="0" fillId="0" borderId="29" xfId="0" applyNumberFormat="1" applyBorder="1" applyAlignment="1">
      <alignment vertical="center"/>
    </xf>
    <xf numFmtId="4" fontId="0" fillId="0" borderId="25" xfId="0" applyNumberFormat="1" applyBorder="1" applyAlignment="1">
      <alignment vertical="center"/>
    </xf>
    <xf numFmtId="4" fontId="0" fillId="0" borderId="28" xfId="0" applyNumberFormat="1" applyBorder="1" applyAlignment="1">
      <alignment vertical="center"/>
    </xf>
    <xf numFmtId="4" fontId="3" fillId="0" borderId="28" xfId="0" applyNumberFormat="1" applyFont="1" applyBorder="1" applyAlignment="1">
      <alignment vertical="center"/>
    </xf>
    <xf numFmtId="4" fontId="0" fillId="0" borderId="24" xfId="0" applyNumberFormat="1" applyBorder="1" applyAlignment="1">
      <alignment/>
    </xf>
    <xf numFmtId="4" fontId="3" fillId="0" borderId="30" xfId="0" applyNumberFormat="1" applyFont="1" applyBorder="1" applyAlignment="1">
      <alignment/>
    </xf>
    <xf numFmtId="4" fontId="0" fillId="0" borderId="0" xfId="0" applyNumberFormat="1" applyAlignment="1">
      <alignment/>
    </xf>
    <xf numFmtId="4" fontId="0" fillId="0" borderId="23" xfId="0" applyNumberFormat="1" applyBorder="1" applyAlignment="1">
      <alignment horizontal="right" vertical="center" wrapText="1"/>
    </xf>
    <xf numFmtId="4" fontId="0" fillId="0" borderId="18" xfId="0" applyNumberFormat="1" applyBorder="1" applyAlignment="1">
      <alignment/>
    </xf>
    <xf numFmtId="4" fontId="3" fillId="0" borderId="30" xfId="0" applyNumberFormat="1" applyFont="1" applyBorder="1" applyAlignment="1">
      <alignment vertical="center"/>
    </xf>
    <xf numFmtId="4" fontId="3" fillId="0" borderId="16" xfId="0" applyNumberFormat="1" applyFont="1" applyBorder="1" applyAlignment="1">
      <alignment vertical="center"/>
    </xf>
    <xf numFmtId="4" fontId="3" fillId="0" borderId="0" xfId="0" applyNumberFormat="1" applyFont="1" applyBorder="1" applyAlignment="1">
      <alignment/>
    </xf>
    <xf numFmtId="4" fontId="0" fillId="0" borderId="30" xfId="0" applyNumberFormat="1" applyBorder="1" applyAlignment="1">
      <alignment/>
    </xf>
    <xf numFmtId="4" fontId="0" fillId="0" borderId="30" xfId="0" applyNumberFormat="1" applyBorder="1" applyAlignment="1">
      <alignment horizontal="right" vertical="center" wrapText="1"/>
    </xf>
    <xf numFmtId="4" fontId="0" fillId="0" borderId="19" xfId="0" applyNumberFormat="1" applyBorder="1" applyAlignment="1">
      <alignment/>
    </xf>
    <xf numFmtId="4" fontId="0" fillId="0" borderId="17" xfId="0" applyNumberFormat="1" applyBorder="1" applyAlignment="1">
      <alignment/>
    </xf>
    <xf numFmtId="4" fontId="0" fillId="0" borderId="26" xfId="0" applyNumberFormat="1" applyBorder="1" applyAlignment="1">
      <alignment vertical="center"/>
    </xf>
    <xf numFmtId="4" fontId="0" fillId="0" borderId="19" xfId="0" applyNumberFormat="1" applyBorder="1" applyAlignment="1">
      <alignment vertical="center"/>
    </xf>
    <xf numFmtId="4" fontId="9" fillId="0" borderId="3" xfId="19" applyNumberFormat="1" applyFont="1" applyBorder="1" applyAlignment="1">
      <alignment vertical="center"/>
      <protection/>
    </xf>
    <xf numFmtId="0" fontId="0" fillId="0" borderId="5" xfId="0" applyBorder="1" applyAlignment="1">
      <alignment vertical="center" wrapText="1"/>
    </xf>
    <xf numFmtId="0" fontId="0" fillId="0" borderId="5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vertical="center" wrapText="1"/>
    </xf>
    <xf numFmtId="171" fontId="0" fillId="0" borderId="0" xfId="0" applyNumberFormat="1" applyAlignment="1">
      <alignment horizontal="left" vertical="center"/>
    </xf>
    <xf numFmtId="0" fontId="0" fillId="0" borderId="6" xfId="0" applyFont="1" applyBorder="1" applyAlignment="1">
      <alignment vertical="center" wrapText="1"/>
    </xf>
    <xf numFmtId="0" fontId="3" fillId="0" borderId="1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4" fontId="3" fillId="0" borderId="24" xfId="0" applyNumberFormat="1" applyFont="1" applyBorder="1" applyAlignment="1">
      <alignment vertical="center"/>
    </xf>
    <xf numFmtId="4" fontId="3" fillId="0" borderId="29" xfId="0" applyNumberFormat="1" applyFont="1" applyBorder="1" applyAlignment="1">
      <alignment vertical="center"/>
    </xf>
    <xf numFmtId="0" fontId="3" fillId="0" borderId="22" xfId="0" applyFont="1" applyBorder="1" applyAlignment="1">
      <alignment vertical="center" wrapText="1"/>
    </xf>
    <xf numFmtId="0" fontId="3" fillId="0" borderId="16" xfId="0" applyFont="1" applyBorder="1" applyAlignment="1">
      <alignment horizontal="center" vertical="center" wrapText="1"/>
    </xf>
    <xf numFmtId="4" fontId="3" fillId="0" borderId="24" xfId="0" applyNumberFormat="1" applyFont="1" applyBorder="1" applyAlignment="1">
      <alignment/>
    </xf>
    <xf numFmtId="4" fontId="3" fillId="0" borderId="16" xfId="0" applyNumberFormat="1" applyFont="1" applyBorder="1" applyAlignment="1">
      <alignment/>
    </xf>
    <xf numFmtId="4" fontId="3" fillId="0" borderId="24" xfId="0" applyNumberFormat="1" applyFont="1" applyBorder="1" applyAlignment="1">
      <alignment horizontal="right" vertical="center"/>
    </xf>
    <xf numFmtId="0" fontId="3" fillId="0" borderId="22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4" fontId="3" fillId="0" borderId="20" xfId="0" applyNumberFormat="1" applyFont="1" applyBorder="1" applyAlignment="1">
      <alignment/>
    </xf>
    <xf numFmtId="4" fontId="3" fillId="0" borderId="23" xfId="0" applyNumberFormat="1" applyFont="1" applyBorder="1" applyAlignment="1">
      <alignment/>
    </xf>
    <xf numFmtId="0" fontId="0" fillId="0" borderId="13" xfId="0" applyBorder="1" applyAlignment="1">
      <alignment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left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49" fontId="3" fillId="0" borderId="0" xfId="0" applyNumberFormat="1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 wrapText="1"/>
    </xf>
    <xf numFmtId="2" fontId="3" fillId="0" borderId="3" xfId="0" applyNumberFormat="1" applyFont="1" applyFill="1" applyBorder="1" applyAlignment="1">
      <alignment vertical="center" wrapText="1"/>
    </xf>
    <xf numFmtId="4" fontId="3" fillId="0" borderId="3" xfId="0" applyNumberFormat="1" applyFont="1" applyFill="1" applyBorder="1" applyAlignment="1">
      <alignment vertical="center"/>
    </xf>
    <xf numFmtId="0" fontId="0" fillId="0" borderId="7" xfId="0" applyFont="1" applyBorder="1" applyAlignment="1">
      <alignment horizontal="left" vertical="center" wrapText="1"/>
    </xf>
    <xf numFmtId="49" fontId="0" fillId="0" borderId="3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4" fontId="3" fillId="0" borderId="5" xfId="0" applyNumberFormat="1" applyFont="1" applyBorder="1" applyAlignment="1">
      <alignment vertical="center"/>
    </xf>
    <xf numFmtId="0" fontId="0" fillId="0" borderId="3" xfId="0" applyFont="1" applyBorder="1" applyAlignment="1">
      <alignment vertical="center" wrapText="1"/>
    </xf>
    <xf numFmtId="4" fontId="0" fillId="0" borderId="1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vertical="center" wrapText="1"/>
    </xf>
    <xf numFmtId="4" fontId="0" fillId="0" borderId="0" xfId="0" applyNumberFormat="1" applyFont="1" applyBorder="1" applyAlignment="1">
      <alignment vertical="center"/>
    </xf>
    <xf numFmtId="4" fontId="0" fillId="0" borderId="15" xfId="0" applyNumberFormat="1" applyFont="1" applyBorder="1" applyAlignment="1">
      <alignment vertical="center"/>
    </xf>
    <xf numFmtId="4" fontId="0" fillId="0" borderId="9" xfId="0" applyNumberFormat="1" applyFont="1" applyBorder="1" applyAlignment="1">
      <alignment vertical="center"/>
    </xf>
    <xf numFmtId="0" fontId="0" fillId="0" borderId="0" xfId="0" applyFont="1" applyBorder="1" applyAlignment="1">
      <alignment horizontal="left" vertical="center" wrapText="1"/>
    </xf>
    <xf numFmtId="49" fontId="0" fillId="0" borderId="9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vertical="center" wrapText="1"/>
    </xf>
    <xf numFmtId="0" fontId="0" fillId="0" borderId="2" xfId="0" applyFont="1" applyBorder="1" applyAlignment="1">
      <alignment horizontal="left" vertical="center" wrapText="1"/>
    </xf>
    <xf numFmtId="0" fontId="3" fillId="0" borderId="8" xfId="0" applyFont="1" applyBorder="1" applyAlignment="1">
      <alignment vertical="center" wrapText="1"/>
    </xf>
    <xf numFmtId="0" fontId="0" fillId="0" borderId="8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0" fillId="0" borderId="2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8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/>
    </xf>
    <xf numFmtId="4" fontId="0" fillId="0" borderId="3" xfId="0" applyNumberFormat="1" applyFont="1" applyBorder="1" applyAlignment="1">
      <alignment vertical="center"/>
    </xf>
    <xf numFmtId="171" fontId="0" fillId="0" borderId="3" xfId="0" applyNumberFormat="1" applyFont="1" applyBorder="1" applyAlignment="1">
      <alignment vertical="center"/>
    </xf>
    <xf numFmtId="171" fontId="3" fillId="0" borderId="3" xfId="0" applyNumberFormat="1" applyFont="1" applyBorder="1" applyAlignment="1">
      <alignment horizontal="center" vertical="center"/>
    </xf>
    <xf numFmtId="4" fontId="3" fillId="0" borderId="7" xfId="0" applyNumberFormat="1" applyFont="1" applyBorder="1" applyAlignment="1">
      <alignment horizontal="center" vertical="center"/>
    </xf>
    <xf numFmtId="4" fontId="0" fillId="0" borderId="13" xfId="0" applyNumberFormat="1" applyFont="1" applyBorder="1" applyAlignment="1">
      <alignment horizontal="center" vertical="center"/>
    </xf>
    <xf numFmtId="4" fontId="0" fillId="0" borderId="7" xfId="0" applyNumberFormat="1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4" fontId="0" fillId="0" borderId="6" xfId="0" applyNumberFormat="1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3" fillId="0" borderId="3" xfId="18" applyFont="1" applyBorder="1" applyAlignment="1">
      <alignment horizontal="center" vertical="center"/>
      <protection/>
    </xf>
    <xf numFmtId="0" fontId="3" fillId="0" borderId="3" xfId="18" applyFont="1" applyBorder="1" applyAlignment="1">
      <alignment horizontal="center" vertical="center" wrapText="1"/>
      <protection/>
    </xf>
    <xf numFmtId="0" fontId="7" fillId="0" borderId="3" xfId="0" applyFont="1" applyBorder="1" applyAlignment="1">
      <alignment horizontal="center"/>
    </xf>
    <xf numFmtId="0" fontId="7" fillId="0" borderId="3" xfId="18" applyFont="1" applyBorder="1" applyAlignment="1">
      <alignment horizontal="center" vertical="center"/>
      <protection/>
    </xf>
    <xf numFmtId="0" fontId="5" fillId="0" borderId="3" xfId="0" applyFont="1" applyBorder="1" applyAlignment="1">
      <alignment horizontal="center" vertical="center"/>
    </xf>
    <xf numFmtId="0" fontId="0" fillId="0" borderId="3" xfId="18" applyFont="1" applyBorder="1" applyAlignment="1">
      <alignment horizontal="center" vertical="center"/>
      <protection/>
    </xf>
    <xf numFmtId="49" fontId="0" fillId="0" borderId="3" xfId="18" applyNumberFormat="1" applyFont="1" applyBorder="1" applyAlignment="1">
      <alignment horizontal="center" vertical="center"/>
      <protection/>
    </xf>
    <xf numFmtId="0" fontId="0" fillId="0" borderId="3" xfId="18" applyFont="1" applyBorder="1" applyAlignment="1">
      <alignment horizontal="center" vertical="center"/>
      <protection/>
    </xf>
    <xf numFmtId="2" fontId="0" fillId="0" borderId="3" xfId="18" applyNumberFormat="1" applyFont="1" applyBorder="1" applyAlignment="1">
      <alignment vertical="center" wrapText="1"/>
      <protection/>
    </xf>
    <xf numFmtId="4" fontId="0" fillId="0" borderId="3" xfId="18" applyNumberFormat="1" applyFont="1" applyBorder="1" applyAlignment="1">
      <alignment vertical="center"/>
      <protection/>
    </xf>
    <xf numFmtId="2" fontId="0" fillId="0" borderId="3" xfId="0" applyNumberFormat="1" applyBorder="1" applyAlignment="1">
      <alignment vertical="center"/>
    </xf>
    <xf numFmtId="3" fontId="0" fillId="0" borderId="3" xfId="18" applyNumberFormat="1" applyFont="1" applyBorder="1" applyAlignment="1">
      <alignment horizontal="center" vertical="center" wrapText="1"/>
      <protection/>
    </xf>
    <xf numFmtId="2" fontId="0" fillId="0" borderId="3" xfId="18" applyNumberFormat="1" applyFont="1" applyBorder="1" applyAlignment="1">
      <alignment vertical="center" wrapText="1"/>
      <protection/>
    </xf>
    <xf numFmtId="49" fontId="0" fillId="0" borderId="3" xfId="18" applyNumberFormat="1" applyFont="1" applyBorder="1" applyAlignment="1">
      <alignment horizontal="center" vertical="center"/>
      <protection/>
    </xf>
    <xf numFmtId="4" fontId="0" fillId="0" borderId="3" xfId="18" applyNumberFormat="1" applyFont="1" applyBorder="1" applyAlignment="1">
      <alignment vertical="center"/>
      <protection/>
    </xf>
    <xf numFmtId="4" fontId="3" fillId="0" borderId="3" xfId="18" applyNumberFormat="1" applyFont="1" applyBorder="1" applyAlignment="1">
      <alignment vertical="center"/>
      <protection/>
    </xf>
    <xf numFmtId="4" fontId="3" fillId="0" borderId="3" xfId="18" applyNumberFormat="1" applyFont="1" applyBorder="1" applyAlignment="1">
      <alignment vertical="center"/>
      <protection/>
    </xf>
    <xf numFmtId="2" fontId="3" fillId="0" borderId="3" xfId="0" applyNumberFormat="1" applyFont="1" applyBorder="1" applyAlignment="1">
      <alignment vertical="center"/>
    </xf>
    <xf numFmtId="1" fontId="0" fillId="0" borderId="3" xfId="18" applyNumberFormat="1" applyFont="1" applyBorder="1" applyAlignment="1">
      <alignment horizontal="center" vertical="center" wrapText="1"/>
      <protection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4" fontId="3" fillId="0" borderId="7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/>
    </xf>
    <xf numFmtId="4" fontId="0" fillId="0" borderId="3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3" fillId="0" borderId="26" xfId="0" applyFont="1" applyBorder="1" applyAlignment="1">
      <alignment vertical="center"/>
    </xf>
    <xf numFmtId="0" fontId="3" fillId="0" borderId="30" xfId="0" applyFont="1" applyBorder="1" applyAlignment="1">
      <alignment horizontal="center" vertical="center"/>
    </xf>
    <xf numFmtId="4" fontId="14" fillId="0" borderId="3" xfId="0" applyNumberFormat="1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4" fontId="0" fillId="0" borderId="29" xfId="0" applyNumberFormat="1" applyBorder="1" applyAlignment="1">
      <alignment horizontal="right" vertical="center" wrapText="1"/>
    </xf>
    <xf numFmtId="0" fontId="0" fillId="0" borderId="6" xfId="0" applyBorder="1" applyAlignment="1">
      <alignment/>
    </xf>
    <xf numFmtId="0" fontId="0" fillId="0" borderId="33" xfId="0" applyBorder="1" applyAlignment="1">
      <alignment horizontal="center" vertical="center"/>
    </xf>
    <xf numFmtId="4" fontId="0" fillId="0" borderId="26" xfId="0" applyNumberFormat="1" applyBorder="1" applyAlignment="1">
      <alignment horizontal="right" vertical="center" wrapText="1"/>
    </xf>
    <xf numFmtId="4" fontId="0" fillId="0" borderId="6" xfId="0" applyNumberFormat="1" applyBorder="1" applyAlignment="1">
      <alignment/>
    </xf>
    <xf numFmtId="4" fontId="0" fillId="0" borderId="33" xfId="0" applyNumberFormat="1" applyBorder="1" applyAlignment="1">
      <alignment horizontal="right" vertical="center" wrapText="1"/>
    </xf>
    <xf numFmtId="0" fontId="0" fillId="0" borderId="34" xfId="0" applyFont="1" applyBorder="1" applyAlignment="1">
      <alignment horizontal="center"/>
    </xf>
    <xf numFmtId="0" fontId="3" fillId="0" borderId="35" xfId="0" applyFont="1" applyBorder="1" applyAlignment="1">
      <alignment/>
    </xf>
    <xf numFmtId="4" fontId="3" fillId="0" borderId="36" xfId="0" applyNumberFormat="1" applyFont="1" applyBorder="1" applyAlignment="1">
      <alignment/>
    </xf>
    <xf numFmtId="4" fontId="0" fillId="0" borderId="36" xfId="0" applyNumberFormat="1" applyBorder="1" applyAlignment="1">
      <alignment/>
    </xf>
    <xf numFmtId="4" fontId="3" fillId="0" borderId="37" xfId="0" applyNumberFormat="1" applyFont="1" applyBorder="1" applyAlignment="1">
      <alignment/>
    </xf>
    <xf numFmtId="4" fontId="3" fillId="0" borderId="38" xfId="0" applyNumberFormat="1" applyFont="1" applyBorder="1" applyAlignment="1">
      <alignment/>
    </xf>
    <xf numFmtId="4" fontId="0" fillId="0" borderId="39" xfId="0" applyNumberFormat="1" applyBorder="1" applyAlignment="1">
      <alignment horizontal="right" wrapText="1"/>
    </xf>
    <xf numFmtId="4" fontId="0" fillId="0" borderId="14" xfId="0" applyNumberFormat="1" applyBorder="1" applyAlignment="1">
      <alignment horizontal="right" wrapText="1"/>
    </xf>
    <xf numFmtId="4" fontId="0" fillId="0" borderId="13" xfId="0" applyNumberFormat="1" applyBorder="1" applyAlignment="1">
      <alignment horizontal="right" wrapText="1"/>
    </xf>
    <xf numFmtId="4" fontId="0" fillId="0" borderId="40" xfId="0" applyNumberFormat="1" applyBorder="1" applyAlignment="1">
      <alignment horizontal="right" wrapText="1"/>
    </xf>
    <xf numFmtId="0" fontId="0" fillId="0" borderId="14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49" fontId="18" fillId="0" borderId="0" xfId="19" applyNumberFormat="1" applyFont="1" applyFill="1" applyBorder="1" applyAlignment="1">
      <alignment horizontal="left" vertical="center"/>
      <protection/>
    </xf>
    <xf numFmtId="0" fontId="0" fillId="0" borderId="5" xfId="0" applyBorder="1" applyAlignment="1">
      <alignment/>
    </xf>
    <xf numFmtId="4" fontId="3" fillId="0" borderId="41" xfId="0" applyNumberFormat="1" applyFont="1" applyBorder="1" applyAlignment="1">
      <alignment vertical="center"/>
    </xf>
    <xf numFmtId="4" fontId="3" fillId="0" borderId="26" xfId="0" applyNumberFormat="1" applyFont="1" applyBorder="1" applyAlignment="1">
      <alignment vertical="center"/>
    </xf>
    <xf numFmtId="4" fontId="3" fillId="0" borderId="24" xfId="0" applyNumberFormat="1" applyFont="1" applyBorder="1" applyAlignment="1">
      <alignment vertical="center"/>
    </xf>
    <xf numFmtId="0" fontId="3" fillId="0" borderId="42" xfId="0" applyFont="1" applyBorder="1" applyAlignment="1">
      <alignment/>
    </xf>
    <xf numFmtId="0" fontId="0" fillId="0" borderId="43" xfId="0" applyFont="1" applyBorder="1" applyAlignment="1">
      <alignment horizontal="left" vertical="center" wrapText="1"/>
    </xf>
    <xf numFmtId="4" fontId="0" fillId="0" borderId="19" xfId="0" applyNumberFormat="1" applyFont="1" applyBorder="1" applyAlignment="1">
      <alignment/>
    </xf>
    <xf numFmtId="4" fontId="0" fillId="0" borderId="18" xfId="0" applyNumberFormat="1" applyFont="1" applyBorder="1" applyAlignment="1">
      <alignment/>
    </xf>
    <xf numFmtId="4" fontId="0" fillId="0" borderId="20" xfId="0" applyNumberFormat="1" applyFont="1" applyBorder="1" applyAlignment="1">
      <alignment/>
    </xf>
    <xf numFmtId="0" fontId="0" fillId="0" borderId="12" xfId="0" applyFont="1" applyBorder="1" applyAlignment="1">
      <alignment/>
    </xf>
    <xf numFmtId="4" fontId="0" fillId="0" borderId="0" xfId="0" applyNumberFormat="1" applyFont="1" applyAlignment="1">
      <alignment/>
    </xf>
    <xf numFmtId="4" fontId="0" fillId="0" borderId="21" xfId="0" applyNumberFormat="1" applyFont="1" applyBorder="1" applyAlignment="1">
      <alignment/>
    </xf>
    <xf numFmtId="0" fontId="0" fillId="0" borderId="0" xfId="0" applyFont="1" applyAlignment="1">
      <alignment/>
    </xf>
    <xf numFmtId="4" fontId="0" fillId="0" borderId="23" xfId="0" applyNumberFormat="1" applyFont="1" applyBorder="1" applyAlignment="1">
      <alignment horizontal="right" vertical="center" wrapText="1"/>
    </xf>
    <xf numFmtId="4" fontId="0" fillId="0" borderId="24" xfId="0" applyNumberFormat="1" applyFont="1" applyBorder="1" applyAlignment="1">
      <alignment horizontal="right" vertical="center" wrapText="1"/>
    </xf>
    <xf numFmtId="0" fontId="0" fillId="0" borderId="17" xfId="0" applyFont="1" applyBorder="1" applyAlignment="1">
      <alignment/>
    </xf>
    <xf numFmtId="0" fontId="3" fillId="0" borderId="23" xfId="0" applyFont="1" applyBorder="1" applyAlignment="1">
      <alignment horizontal="left" vertical="center"/>
    </xf>
    <xf numFmtId="4" fontId="3" fillId="0" borderId="23" xfId="0" applyNumberFormat="1" applyFont="1" applyBorder="1" applyAlignment="1">
      <alignment horizontal="right" vertical="center"/>
    </xf>
    <xf numFmtId="0" fontId="0" fillId="0" borderId="21" xfId="0" applyFont="1" applyBorder="1" applyAlignment="1">
      <alignment vertical="center"/>
    </xf>
    <xf numFmtId="4" fontId="3" fillId="0" borderId="21" xfId="0" applyNumberFormat="1" applyFont="1" applyBorder="1" applyAlignment="1">
      <alignment vertical="center"/>
    </xf>
    <xf numFmtId="4" fontId="3" fillId="0" borderId="20" xfId="0" applyNumberFormat="1" applyFont="1" applyBorder="1" applyAlignment="1">
      <alignment vertical="center"/>
    </xf>
    <xf numFmtId="4" fontId="0" fillId="0" borderId="21" xfId="0" applyNumberFormat="1" applyFont="1" applyBorder="1" applyAlignment="1">
      <alignment vertical="center"/>
    </xf>
    <xf numFmtId="4" fontId="0" fillId="0" borderId="20" xfId="0" applyNumberFormat="1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3" fillId="0" borderId="22" xfId="0" applyFont="1" applyBorder="1" applyAlignment="1">
      <alignment vertical="center" wrapText="1"/>
    </xf>
    <xf numFmtId="4" fontId="3" fillId="0" borderId="22" xfId="0" applyNumberFormat="1" applyFont="1" applyBorder="1" applyAlignment="1">
      <alignment vertical="center"/>
    </xf>
    <xf numFmtId="0" fontId="0" fillId="0" borderId="12" xfId="0" applyFont="1" applyBorder="1" applyAlignment="1">
      <alignment wrapText="1"/>
    </xf>
    <xf numFmtId="0" fontId="3" fillId="0" borderId="4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4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/>
    </xf>
    <xf numFmtId="0" fontId="0" fillId="0" borderId="48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44" xfId="0" applyFont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9" xfId="0" applyBorder="1" applyAlignment="1">
      <alignment horizontal="left"/>
    </xf>
    <xf numFmtId="0" fontId="0" fillId="0" borderId="19" xfId="0" applyFont="1" applyBorder="1" applyAlignment="1">
      <alignment horizontal="left"/>
    </xf>
    <xf numFmtId="0" fontId="9" fillId="0" borderId="2" xfId="19" applyFont="1" applyBorder="1" applyAlignment="1">
      <alignment horizontal="center" vertical="center"/>
      <protection/>
    </xf>
    <xf numFmtId="0" fontId="9" fillId="0" borderId="11" xfId="19" applyFont="1" applyBorder="1" applyAlignment="1">
      <alignment horizontal="center" vertical="center"/>
      <protection/>
    </xf>
    <xf numFmtId="0" fontId="11" fillId="0" borderId="0" xfId="19" applyFont="1" applyAlignment="1">
      <alignment horizontal="center" wrapText="1"/>
      <protection/>
    </xf>
    <xf numFmtId="0" fontId="5" fillId="0" borderId="0" xfId="19" applyFont="1" applyAlignment="1">
      <alignment horizontal="center"/>
      <protection/>
    </xf>
    <xf numFmtId="0" fontId="5" fillId="0" borderId="0" xfId="19" applyAlignment="1">
      <alignment horizontal="center"/>
      <protection/>
    </xf>
    <xf numFmtId="0" fontId="9" fillId="0" borderId="3" xfId="19" applyFont="1" applyBorder="1" applyAlignment="1">
      <alignment horizontal="center" vertical="center"/>
      <protection/>
    </xf>
    <xf numFmtId="0" fontId="9" fillId="0" borderId="13" xfId="19" applyFont="1" applyBorder="1" applyAlignment="1">
      <alignment horizontal="center" vertical="center"/>
      <protection/>
    </xf>
    <xf numFmtId="0" fontId="9" fillId="0" borderId="7" xfId="19" applyFont="1" applyBorder="1" applyAlignment="1">
      <alignment horizontal="center" vertical="center"/>
      <protection/>
    </xf>
  </cellXfs>
  <cellStyles count="10">
    <cellStyle name="Normal" xfId="0"/>
    <cellStyle name="Comma" xfId="15"/>
    <cellStyle name="Comma [0]" xfId="16"/>
    <cellStyle name="Hyperlink" xfId="17"/>
    <cellStyle name="Normalny_Arkusz1" xfId="18"/>
    <cellStyle name="Normalny_należ. i zobow." xfId="19"/>
    <cellStyle name="Followed Hyperlink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0"/>
  <sheetViews>
    <sheetView tabSelected="1" workbookViewId="0" topLeftCell="A1">
      <selection activeCell="D12" sqref="D12"/>
    </sheetView>
  </sheetViews>
  <sheetFormatPr defaultColWidth="9.00390625" defaultRowHeight="12.75"/>
  <cols>
    <col min="1" max="1" width="5.375" style="1" customWidth="1"/>
    <col min="2" max="2" width="5.75390625" style="1" customWidth="1"/>
    <col min="3" max="3" width="5.00390625" style="1" bestFit="1" customWidth="1"/>
    <col min="4" max="4" width="48.75390625" style="50" customWidth="1"/>
    <col min="5" max="5" width="13.125" style="0" customWidth="1"/>
    <col min="6" max="6" width="14.25390625" style="0" customWidth="1"/>
    <col min="7" max="7" width="9.625" style="0" customWidth="1"/>
  </cols>
  <sheetData>
    <row r="1" spans="1:7" ht="26.25" customHeight="1">
      <c r="A1" s="513" t="s">
        <v>148</v>
      </c>
      <c r="B1" s="513"/>
      <c r="C1" s="513"/>
      <c r="D1" s="513"/>
      <c r="E1" s="513"/>
      <c r="F1" s="513"/>
      <c r="G1" s="513"/>
    </row>
    <row r="2" spans="1:7" ht="26.25" customHeight="1">
      <c r="A2" s="513" t="s">
        <v>149</v>
      </c>
      <c r="B2" s="513"/>
      <c r="C2" s="513"/>
      <c r="D2" s="513"/>
      <c r="E2" s="513"/>
      <c r="F2" s="513"/>
      <c r="G2" s="513"/>
    </row>
    <row r="3" spans="1:7" ht="26.25" customHeight="1">
      <c r="A3" s="513" t="s">
        <v>150</v>
      </c>
      <c r="B3" s="513"/>
      <c r="C3" s="513"/>
      <c r="D3" s="513"/>
      <c r="E3" s="513"/>
      <c r="F3" s="513"/>
      <c r="G3" s="513"/>
    </row>
    <row r="4" spans="1:7" ht="26.25" customHeight="1">
      <c r="A4" s="513" t="s">
        <v>276</v>
      </c>
      <c r="B4" s="513"/>
      <c r="C4" s="513"/>
      <c r="D4" s="513"/>
      <c r="E4" s="513"/>
      <c r="F4" s="513"/>
      <c r="G4" s="513"/>
    </row>
    <row r="5" spans="1:7" ht="26.25" customHeight="1">
      <c r="A5" s="511" t="s">
        <v>99</v>
      </c>
      <c r="B5" s="511"/>
      <c r="C5" s="511"/>
      <c r="D5" s="511"/>
      <c r="E5" s="511"/>
      <c r="F5" s="511"/>
      <c r="G5" s="511"/>
    </row>
    <row r="6" spans="2:4" ht="18" customHeight="1">
      <c r="B6" s="2"/>
      <c r="D6" s="2"/>
    </row>
    <row r="7" spans="1:7" ht="40.5" customHeight="1">
      <c r="A7" s="3" t="s">
        <v>0</v>
      </c>
      <c r="B7" s="4" t="s">
        <v>1</v>
      </c>
      <c r="C7" s="5" t="s">
        <v>2</v>
      </c>
      <c r="D7" s="4" t="s">
        <v>3</v>
      </c>
      <c r="E7" s="6" t="s">
        <v>235</v>
      </c>
      <c r="F7" s="6" t="s">
        <v>151</v>
      </c>
      <c r="G7" s="6" t="s">
        <v>152</v>
      </c>
    </row>
    <row r="8" spans="1:7" ht="12" customHeight="1">
      <c r="A8" s="7">
        <v>1</v>
      </c>
      <c r="B8" s="8">
        <v>2</v>
      </c>
      <c r="C8" s="9">
        <v>3</v>
      </c>
      <c r="D8" s="8">
        <v>4</v>
      </c>
      <c r="E8" s="8">
        <v>5</v>
      </c>
      <c r="F8" s="8">
        <v>6</v>
      </c>
      <c r="G8" s="8">
        <v>7</v>
      </c>
    </row>
    <row r="9" spans="1:7" ht="28.5" customHeight="1">
      <c r="A9" s="10" t="s">
        <v>4</v>
      </c>
      <c r="B9" s="4"/>
      <c r="C9" s="5"/>
      <c r="D9" s="11" t="s">
        <v>5</v>
      </c>
      <c r="E9" s="212">
        <f>SUM(E10,E14)</f>
        <v>2689503</v>
      </c>
      <c r="F9" s="160">
        <f>SUM(F14,F10)</f>
        <v>192754.53</v>
      </c>
      <c r="G9" s="160">
        <f>F9*100/E9</f>
        <v>7.166920059207965</v>
      </c>
    </row>
    <row r="10" spans="1:7" ht="28.5" customHeight="1">
      <c r="A10" s="12"/>
      <c r="B10" s="13" t="s">
        <v>6</v>
      </c>
      <c r="C10" s="5"/>
      <c r="D10" s="14" t="s">
        <v>7</v>
      </c>
      <c r="E10" s="212">
        <f>SUM(E11:E13)</f>
        <v>2667944</v>
      </c>
      <c r="F10" s="160">
        <f>SUM(F11:F13)</f>
        <v>173196.24</v>
      </c>
      <c r="G10" s="160">
        <f>F10*100/E10</f>
        <v>6.491749452012486</v>
      </c>
    </row>
    <row r="11" spans="1:7" ht="24.75" customHeight="1">
      <c r="A11" s="12"/>
      <c r="B11" s="15"/>
      <c r="C11" s="16" t="s">
        <v>116</v>
      </c>
      <c r="D11" s="19" t="s">
        <v>12</v>
      </c>
      <c r="E11" s="216">
        <v>0</v>
      </c>
      <c r="F11" s="152">
        <v>956.91</v>
      </c>
      <c r="G11" s="170">
        <v>0</v>
      </c>
    </row>
    <row r="12" spans="1:7" ht="53.25" customHeight="1">
      <c r="A12" s="15"/>
      <c r="B12" s="148"/>
      <c r="C12" s="16" t="s">
        <v>236</v>
      </c>
      <c r="D12" s="19" t="s">
        <v>237</v>
      </c>
      <c r="E12" s="175">
        <v>2465582</v>
      </c>
      <c r="F12" s="152">
        <v>0</v>
      </c>
      <c r="G12" s="170">
        <f>F12*100/E12</f>
        <v>0</v>
      </c>
    </row>
    <row r="13" spans="1:7" ht="52.5" customHeight="1">
      <c r="A13" s="15"/>
      <c r="B13" s="148"/>
      <c r="C13" s="16" t="s">
        <v>222</v>
      </c>
      <c r="D13" s="19" t="s">
        <v>269</v>
      </c>
      <c r="E13" s="175">
        <v>202362</v>
      </c>
      <c r="F13" s="189">
        <v>172239.33</v>
      </c>
      <c r="G13" s="170">
        <f>F13*100/E13</f>
        <v>85.11446318972929</v>
      </c>
    </row>
    <row r="14" spans="1:7" ht="21.75" customHeight="1">
      <c r="A14" s="15"/>
      <c r="B14" s="13" t="s">
        <v>160</v>
      </c>
      <c r="C14" s="30"/>
      <c r="D14" s="103" t="s">
        <v>16</v>
      </c>
      <c r="E14" s="214">
        <f>SUM(E18:E19)</f>
        <v>21559</v>
      </c>
      <c r="F14" s="161">
        <f>SUM(F18:F19)</f>
        <v>19558.29</v>
      </c>
      <c r="G14" s="161">
        <f aca="true" t="shared" si="0" ref="G14:G82">F14*100/E14</f>
        <v>90.71983858249455</v>
      </c>
    </row>
    <row r="15" spans="1:7" s="107" customFormat="1" ht="39.75" customHeight="1" hidden="1">
      <c r="A15" s="120"/>
      <c r="B15" s="102"/>
      <c r="C15" s="105"/>
      <c r="D15" s="103"/>
      <c r="E15" s="214"/>
      <c r="F15" s="161"/>
      <c r="G15" s="171" t="e">
        <f t="shared" si="0"/>
        <v>#DIV/0!</v>
      </c>
    </row>
    <row r="16" spans="1:7" s="107" customFormat="1" ht="39.75" customHeight="1" hidden="1">
      <c r="A16" s="104"/>
      <c r="B16" s="102"/>
      <c r="C16" s="105"/>
      <c r="D16" s="103"/>
      <c r="E16" s="214"/>
      <c r="F16" s="161"/>
      <c r="G16" s="171" t="e">
        <f t="shared" si="0"/>
        <v>#DIV/0!</v>
      </c>
    </row>
    <row r="17" spans="1:7" ht="34.5" customHeight="1" hidden="1">
      <c r="A17" s="12"/>
      <c r="B17" s="15"/>
      <c r="C17" s="125"/>
      <c r="D17" s="93"/>
      <c r="E17" s="215"/>
      <c r="F17" s="162"/>
      <c r="G17" s="171" t="e">
        <f t="shared" si="0"/>
        <v>#DIV/0!</v>
      </c>
    </row>
    <row r="18" spans="1:7" ht="57" customHeight="1">
      <c r="A18" s="15"/>
      <c r="B18" s="148"/>
      <c r="C18" s="16" t="s">
        <v>115</v>
      </c>
      <c r="D18" s="19" t="s">
        <v>11</v>
      </c>
      <c r="E18" s="215">
        <v>2000</v>
      </c>
      <c r="F18" s="162">
        <v>0</v>
      </c>
      <c r="G18" s="169">
        <f>F18*100/E18</f>
        <v>0</v>
      </c>
    </row>
    <row r="19" spans="1:7" ht="53.25" customHeight="1">
      <c r="A19" s="23"/>
      <c r="B19" s="148"/>
      <c r="C19" s="16" t="s">
        <v>231</v>
      </c>
      <c r="D19" s="71" t="s">
        <v>195</v>
      </c>
      <c r="E19" s="215">
        <v>19559</v>
      </c>
      <c r="F19" s="162">
        <v>19558.29</v>
      </c>
      <c r="G19" s="170">
        <f t="shared" si="0"/>
        <v>99.9963699575643</v>
      </c>
    </row>
    <row r="20" spans="1:7" ht="33.75" customHeight="1">
      <c r="A20" s="4">
        <v>700</v>
      </c>
      <c r="B20" s="4"/>
      <c r="C20" s="5"/>
      <c r="D20" s="14" t="s">
        <v>8</v>
      </c>
      <c r="E20" s="180">
        <f>SUM(E21)</f>
        <v>239418</v>
      </c>
      <c r="F20" s="136">
        <f>SUM(F21)</f>
        <v>30337.440000000002</v>
      </c>
      <c r="G20" s="232">
        <f t="shared" si="0"/>
        <v>12.671327970328045</v>
      </c>
    </row>
    <row r="21" spans="1:7" ht="27" customHeight="1">
      <c r="A21" s="86"/>
      <c r="B21" s="239">
        <v>70005</v>
      </c>
      <c r="C21" s="98"/>
      <c r="D21" s="235" t="s">
        <v>9</v>
      </c>
      <c r="E21" s="229">
        <f>SUM(E22:E27)</f>
        <v>239418</v>
      </c>
      <c r="F21" s="231">
        <f>SUM(F22:F27)</f>
        <v>30337.440000000002</v>
      </c>
      <c r="G21" s="232">
        <f>F21*100/E21</f>
        <v>12.671327970328045</v>
      </c>
    </row>
    <row r="22" spans="1:7" ht="30" customHeight="1">
      <c r="A22" s="15"/>
      <c r="B22" s="240"/>
      <c r="C22" s="238" t="s">
        <v>114</v>
      </c>
      <c r="D22" s="236" t="s">
        <v>10</v>
      </c>
      <c r="E22" s="233">
        <v>1070</v>
      </c>
      <c r="F22" s="193">
        <v>859.17</v>
      </c>
      <c r="G22" s="169">
        <f>F22*100/E22</f>
        <v>80.29626168224299</v>
      </c>
    </row>
    <row r="23" spans="1:7" ht="55.5" customHeight="1">
      <c r="A23" s="15"/>
      <c r="B23" s="148"/>
      <c r="C23" s="203" t="s">
        <v>115</v>
      </c>
      <c r="D23" s="237" t="s">
        <v>11</v>
      </c>
      <c r="E23" s="230">
        <v>38740</v>
      </c>
      <c r="F23" s="152">
        <v>27578.2</v>
      </c>
      <c r="G23" s="170">
        <f t="shared" si="0"/>
        <v>71.18791946308725</v>
      </c>
    </row>
    <row r="24" spans="1:7" ht="26.25" customHeight="1">
      <c r="A24" s="15"/>
      <c r="B24" s="148"/>
      <c r="C24" s="203" t="s">
        <v>183</v>
      </c>
      <c r="D24" s="237" t="s">
        <v>252</v>
      </c>
      <c r="E24" s="230">
        <v>10000</v>
      </c>
      <c r="F24" s="152">
        <v>0</v>
      </c>
      <c r="G24" s="170">
        <f t="shared" si="0"/>
        <v>0</v>
      </c>
    </row>
    <row r="25" spans="1:7" ht="30.75" customHeight="1">
      <c r="A25" s="15"/>
      <c r="B25" s="148"/>
      <c r="C25" s="203" t="s">
        <v>116</v>
      </c>
      <c r="D25" s="19" t="s">
        <v>12</v>
      </c>
      <c r="E25" s="230">
        <v>100</v>
      </c>
      <c r="F25" s="152">
        <v>35.65</v>
      </c>
      <c r="G25" s="170">
        <f t="shared" si="0"/>
        <v>35.65</v>
      </c>
    </row>
    <row r="26" spans="1:7" ht="30.75" customHeight="1">
      <c r="A26" s="15"/>
      <c r="B26" s="148"/>
      <c r="C26" s="203" t="s">
        <v>117</v>
      </c>
      <c r="D26" s="19" t="s">
        <v>17</v>
      </c>
      <c r="E26" s="230">
        <v>1750</v>
      </c>
      <c r="F26" s="152">
        <v>1864.42</v>
      </c>
      <c r="G26" s="170">
        <f>F26*100/E26</f>
        <v>106.53828571428572</v>
      </c>
    </row>
    <row r="27" spans="1:7" ht="41.25" customHeight="1">
      <c r="A27" s="23"/>
      <c r="B27" s="35"/>
      <c r="C27" s="206" t="s">
        <v>238</v>
      </c>
      <c r="D27" s="27" t="s">
        <v>262</v>
      </c>
      <c r="E27" s="234">
        <v>187758</v>
      </c>
      <c r="F27" s="154">
        <v>0</v>
      </c>
      <c r="G27" s="164">
        <f t="shared" si="0"/>
        <v>0</v>
      </c>
    </row>
    <row r="28" spans="1:7" ht="25.5" customHeight="1">
      <c r="A28" s="41">
        <v>750</v>
      </c>
      <c r="B28" s="33"/>
      <c r="C28" s="28"/>
      <c r="D28" s="14" t="s">
        <v>13</v>
      </c>
      <c r="E28" s="218">
        <f>SUM(E29,E34,E36,E38)</f>
        <v>72918</v>
      </c>
      <c r="F28" s="134">
        <f>SUM(F29,F34,F36,F38)</f>
        <v>43403.549999999996</v>
      </c>
      <c r="G28" s="172">
        <f t="shared" si="0"/>
        <v>59.52378013659179</v>
      </c>
    </row>
    <row r="29" spans="1:7" ht="30" customHeight="1">
      <c r="A29" s="12"/>
      <c r="B29" s="4">
        <v>75011</v>
      </c>
      <c r="C29" s="4"/>
      <c r="D29" s="11" t="s">
        <v>185</v>
      </c>
      <c r="E29" s="180">
        <f>SUM(E33)</f>
        <v>53464</v>
      </c>
      <c r="F29" s="136">
        <f>SUM(F33)</f>
        <v>28791</v>
      </c>
      <c r="G29" s="160">
        <f t="shared" si="0"/>
        <v>53.851189585515485</v>
      </c>
    </row>
    <row r="30" spans="1:7" ht="32.25" customHeight="1" hidden="1">
      <c r="A30" s="12"/>
      <c r="B30" s="12"/>
      <c r="C30" s="15">
        <v>2010</v>
      </c>
      <c r="D30" s="190" t="s">
        <v>15</v>
      </c>
      <c r="E30" s="216"/>
      <c r="F30" s="152"/>
      <c r="G30" s="170" t="e">
        <f t="shared" si="0"/>
        <v>#DIV/0!</v>
      </c>
    </row>
    <row r="31" spans="1:7" ht="32.25" customHeight="1" hidden="1">
      <c r="A31" s="12"/>
      <c r="B31" s="25"/>
      <c r="C31" s="23">
        <v>2360</v>
      </c>
      <c r="D31" s="118" t="s">
        <v>137</v>
      </c>
      <c r="E31" s="217"/>
      <c r="F31" s="151"/>
      <c r="G31" s="164" t="e">
        <f t="shared" si="0"/>
        <v>#DIV/0!</v>
      </c>
    </row>
    <row r="32" spans="1:7" ht="36" customHeight="1" hidden="1">
      <c r="A32" s="104">
        <v>750</v>
      </c>
      <c r="B32" s="12"/>
      <c r="C32" s="86"/>
      <c r="D32" s="201" t="s">
        <v>179</v>
      </c>
      <c r="E32" s="216"/>
      <c r="F32" s="158"/>
      <c r="G32" s="170" t="e">
        <f t="shared" si="0"/>
        <v>#DIV/0!</v>
      </c>
    </row>
    <row r="33" spans="1:7" ht="51.75" customHeight="1">
      <c r="A33" s="149"/>
      <c r="B33" s="149"/>
      <c r="C33" s="15">
        <v>2010</v>
      </c>
      <c r="D33" s="184" t="s">
        <v>195</v>
      </c>
      <c r="E33" s="216">
        <v>53464</v>
      </c>
      <c r="F33" s="158">
        <v>28791</v>
      </c>
      <c r="G33" s="171">
        <f t="shared" si="0"/>
        <v>53.851189585515485</v>
      </c>
    </row>
    <row r="34" spans="1:7" ht="33" customHeight="1">
      <c r="A34" s="104"/>
      <c r="B34" s="102">
        <v>75023</v>
      </c>
      <c r="C34" s="29"/>
      <c r="D34" s="103" t="s">
        <v>239</v>
      </c>
      <c r="E34" s="220">
        <f>SUM(E35)</f>
        <v>4941</v>
      </c>
      <c r="F34" s="142">
        <f>SUM(F35)</f>
        <v>4940.95</v>
      </c>
      <c r="G34" s="161">
        <f t="shared" si="0"/>
        <v>99.99898805909734</v>
      </c>
    </row>
    <row r="35" spans="1:7" ht="32.25" customHeight="1">
      <c r="A35" s="104"/>
      <c r="B35" s="149"/>
      <c r="C35" s="16" t="s">
        <v>117</v>
      </c>
      <c r="D35" s="184" t="s">
        <v>17</v>
      </c>
      <c r="E35" s="216">
        <v>4941</v>
      </c>
      <c r="F35" s="158">
        <v>4940.95</v>
      </c>
      <c r="G35" s="171">
        <f t="shared" si="0"/>
        <v>99.99898805909734</v>
      </c>
    </row>
    <row r="36" spans="1:9" ht="33" customHeight="1">
      <c r="A36" s="104"/>
      <c r="B36" s="102">
        <v>75056</v>
      </c>
      <c r="C36" s="96"/>
      <c r="D36" s="103" t="s">
        <v>240</v>
      </c>
      <c r="E36" s="220">
        <f>SUM(E37)</f>
        <v>9513</v>
      </c>
      <c r="F36" s="142">
        <f>SUM(F37)</f>
        <v>9513</v>
      </c>
      <c r="G36" s="161">
        <f t="shared" si="0"/>
        <v>100</v>
      </c>
      <c r="I36" t="s">
        <v>177</v>
      </c>
    </row>
    <row r="37" spans="1:7" ht="51" customHeight="1">
      <c r="A37" s="104"/>
      <c r="B37" s="149"/>
      <c r="C37" s="16" t="s">
        <v>231</v>
      </c>
      <c r="D37" s="184" t="s">
        <v>278</v>
      </c>
      <c r="E37" s="216">
        <v>9513</v>
      </c>
      <c r="F37" s="158">
        <v>9513</v>
      </c>
      <c r="G37" s="171">
        <f t="shared" si="0"/>
        <v>100</v>
      </c>
    </row>
    <row r="38" spans="1:7" ht="30.75" customHeight="1">
      <c r="A38" s="12"/>
      <c r="B38" s="4">
        <v>75095</v>
      </c>
      <c r="C38" s="5"/>
      <c r="D38" s="11" t="s">
        <v>16</v>
      </c>
      <c r="E38" s="180">
        <f>SUM(E39:E39)</f>
        <v>5000</v>
      </c>
      <c r="F38" s="136">
        <f>SUM(F39:F39)</f>
        <v>158.6</v>
      </c>
      <c r="G38" s="160">
        <f t="shared" si="0"/>
        <v>3.172</v>
      </c>
    </row>
    <row r="39" spans="1:7" ht="27" customHeight="1">
      <c r="A39" s="12"/>
      <c r="B39" s="15"/>
      <c r="C39" s="16" t="s">
        <v>117</v>
      </c>
      <c r="D39" s="19" t="s">
        <v>17</v>
      </c>
      <c r="E39" s="175">
        <v>5000</v>
      </c>
      <c r="F39" s="156">
        <v>158.6</v>
      </c>
      <c r="G39" s="170">
        <f t="shared" si="0"/>
        <v>3.172</v>
      </c>
    </row>
    <row r="40" spans="1:7" ht="37.5" customHeight="1">
      <c r="A40" s="3">
        <v>751</v>
      </c>
      <c r="B40" s="4"/>
      <c r="C40" s="5"/>
      <c r="D40" s="14" t="s">
        <v>18</v>
      </c>
      <c r="E40" s="180">
        <f>SUM(E41)</f>
        <v>1000</v>
      </c>
      <c r="F40" s="136">
        <f>SUM(F41)</f>
        <v>502</v>
      </c>
      <c r="G40" s="161">
        <f t="shared" si="0"/>
        <v>50.2</v>
      </c>
    </row>
    <row r="41" spans="1:7" ht="37.5" customHeight="1">
      <c r="A41" s="31"/>
      <c r="B41" s="4">
        <v>75101</v>
      </c>
      <c r="C41" s="5"/>
      <c r="D41" s="14" t="s">
        <v>19</v>
      </c>
      <c r="E41" s="180">
        <f>SUM(E42)</f>
        <v>1000</v>
      </c>
      <c r="F41" s="136">
        <f>SUM(F42)</f>
        <v>502</v>
      </c>
      <c r="G41" s="161">
        <f t="shared" si="0"/>
        <v>50.2</v>
      </c>
    </row>
    <row r="42" spans="1:7" ht="54" customHeight="1">
      <c r="A42" s="31"/>
      <c r="B42" s="29"/>
      <c r="C42" s="30">
        <v>2010</v>
      </c>
      <c r="D42" s="184" t="s">
        <v>278</v>
      </c>
      <c r="E42" s="219">
        <v>1000</v>
      </c>
      <c r="F42" s="150">
        <v>502</v>
      </c>
      <c r="G42" s="171">
        <f t="shared" si="0"/>
        <v>50.2</v>
      </c>
    </row>
    <row r="43" spans="1:7" ht="37.5" customHeight="1">
      <c r="A43" s="4">
        <v>752</v>
      </c>
      <c r="B43" s="29"/>
      <c r="C43" s="30"/>
      <c r="D43" s="103" t="s">
        <v>260</v>
      </c>
      <c r="E43" s="220">
        <f>SUM(E44)</f>
        <v>500</v>
      </c>
      <c r="F43" s="142">
        <f>SUM(F44)</f>
        <v>500</v>
      </c>
      <c r="G43" s="161">
        <f>F43*100/E43</f>
        <v>100</v>
      </c>
    </row>
    <row r="44" spans="1:7" ht="59.25" customHeight="1">
      <c r="A44" s="31"/>
      <c r="B44" s="4">
        <v>75212</v>
      </c>
      <c r="C44" s="5"/>
      <c r="D44" s="14" t="s">
        <v>241</v>
      </c>
      <c r="E44" s="180">
        <f>SUM(E45)</f>
        <v>500</v>
      </c>
      <c r="F44" s="136">
        <f>SUM(F45)</f>
        <v>500</v>
      </c>
      <c r="G44" s="161">
        <f>F44*100/E44</f>
        <v>100</v>
      </c>
    </row>
    <row r="45" spans="1:7" ht="51.75" customHeight="1">
      <c r="A45" s="31"/>
      <c r="B45" s="29"/>
      <c r="C45" s="30">
        <v>2010</v>
      </c>
      <c r="D45" s="184" t="s">
        <v>278</v>
      </c>
      <c r="E45" s="219">
        <v>500</v>
      </c>
      <c r="F45" s="150">
        <v>500</v>
      </c>
      <c r="G45" s="171">
        <f>F45*100/E45</f>
        <v>100</v>
      </c>
    </row>
    <row r="46" spans="1:7" ht="42.75" customHeight="1">
      <c r="A46" s="4">
        <v>754</v>
      </c>
      <c r="B46" s="29"/>
      <c r="C46" s="30"/>
      <c r="D46" s="103" t="s">
        <v>242</v>
      </c>
      <c r="E46" s="220">
        <f>SUM(E47)</f>
        <v>200</v>
      </c>
      <c r="F46" s="142">
        <f>SUM(F47)</f>
        <v>200</v>
      </c>
      <c r="G46" s="161">
        <f t="shared" si="0"/>
        <v>100</v>
      </c>
    </row>
    <row r="47" spans="1:7" ht="27.75" customHeight="1">
      <c r="A47" s="34"/>
      <c r="B47" s="4">
        <v>75414</v>
      </c>
      <c r="C47" s="5"/>
      <c r="D47" s="14" t="s">
        <v>21</v>
      </c>
      <c r="E47" s="180">
        <f>SUM(E48)</f>
        <v>200</v>
      </c>
      <c r="F47" s="136">
        <f>SUM(F48)</f>
        <v>200</v>
      </c>
      <c r="G47" s="161">
        <f t="shared" si="0"/>
        <v>100</v>
      </c>
    </row>
    <row r="48" spans="1:7" ht="56.25" customHeight="1">
      <c r="A48" s="34"/>
      <c r="B48" s="29"/>
      <c r="C48" s="30">
        <v>2010</v>
      </c>
      <c r="D48" s="184" t="s">
        <v>263</v>
      </c>
      <c r="E48" s="219">
        <v>200</v>
      </c>
      <c r="F48" s="150">
        <v>200</v>
      </c>
      <c r="G48" s="171">
        <f t="shared" si="0"/>
        <v>100</v>
      </c>
    </row>
    <row r="49" spans="1:14" ht="52.5" customHeight="1">
      <c r="A49" s="3">
        <v>756</v>
      </c>
      <c r="B49" s="4"/>
      <c r="C49" s="5"/>
      <c r="D49" s="14" t="s">
        <v>111</v>
      </c>
      <c r="E49" s="180">
        <f>SUM(E50,E53,E60,E70,E76,E80)</f>
        <v>2827914</v>
      </c>
      <c r="F49" s="160">
        <f>SUM(F50,F53,F60,F70,F76,F80)</f>
        <v>1464049.8299999998</v>
      </c>
      <c r="G49" s="160">
        <f t="shared" si="0"/>
        <v>51.771370345774294</v>
      </c>
      <c r="N49" s="100"/>
    </row>
    <row r="50" spans="1:7" ht="36" customHeight="1">
      <c r="A50" s="97"/>
      <c r="B50" s="4">
        <v>75601</v>
      </c>
      <c r="C50" s="13"/>
      <c r="D50" s="14" t="s">
        <v>22</v>
      </c>
      <c r="E50" s="180">
        <f>SUM(E51:E52)</f>
        <v>20100</v>
      </c>
      <c r="F50" s="136">
        <f>SUM(F51:F52)</f>
        <v>-1008.84</v>
      </c>
      <c r="G50" s="211">
        <f t="shared" si="0"/>
        <v>-5.019104477611941</v>
      </c>
    </row>
    <row r="51" spans="1:7" ht="38.25" customHeight="1">
      <c r="A51" s="15"/>
      <c r="B51" s="148"/>
      <c r="C51" s="203" t="s">
        <v>118</v>
      </c>
      <c r="D51" s="19" t="s">
        <v>23</v>
      </c>
      <c r="E51" s="222">
        <v>20000</v>
      </c>
      <c r="F51" s="205">
        <v>-1008.84</v>
      </c>
      <c r="G51" s="204">
        <f t="shared" si="0"/>
        <v>-5.0442</v>
      </c>
    </row>
    <row r="52" spans="1:7" ht="31.5" customHeight="1">
      <c r="A52" s="23"/>
      <c r="B52" s="35"/>
      <c r="C52" s="206" t="s">
        <v>119</v>
      </c>
      <c r="D52" s="27" t="s">
        <v>24</v>
      </c>
      <c r="E52" s="223">
        <v>100</v>
      </c>
      <c r="F52" s="207">
        <v>0</v>
      </c>
      <c r="G52" s="208">
        <f t="shared" si="0"/>
        <v>0</v>
      </c>
    </row>
    <row r="53" spans="1:7" ht="56.25" customHeight="1">
      <c r="A53" s="15"/>
      <c r="B53" s="33">
        <v>75615</v>
      </c>
      <c r="C53" s="28"/>
      <c r="D53" s="32" t="s">
        <v>139</v>
      </c>
      <c r="E53" s="218">
        <f>SUM(E54:E59)</f>
        <v>698063</v>
      </c>
      <c r="F53" s="134">
        <f>SUM(F54:F59)</f>
        <v>392282.00999999995</v>
      </c>
      <c r="G53" s="172">
        <f t="shared" si="0"/>
        <v>56.1957889187652</v>
      </c>
    </row>
    <row r="54" spans="1:7" ht="34.5" customHeight="1">
      <c r="A54" s="12"/>
      <c r="B54" s="15"/>
      <c r="C54" s="16" t="s">
        <v>120</v>
      </c>
      <c r="D54" s="17" t="s">
        <v>25</v>
      </c>
      <c r="E54" s="216">
        <v>472678</v>
      </c>
      <c r="F54" s="158">
        <v>335360.92</v>
      </c>
      <c r="G54" s="170">
        <f t="shared" si="0"/>
        <v>70.94912815912735</v>
      </c>
    </row>
    <row r="55" spans="1:7" ht="36" customHeight="1">
      <c r="A55" s="12"/>
      <c r="B55" s="12"/>
      <c r="C55" s="21" t="s">
        <v>121</v>
      </c>
      <c r="D55" s="22" t="s">
        <v>26</v>
      </c>
      <c r="E55" s="216">
        <v>6350</v>
      </c>
      <c r="F55" s="152">
        <v>6484</v>
      </c>
      <c r="G55" s="170">
        <f t="shared" si="0"/>
        <v>102.11023622047244</v>
      </c>
    </row>
    <row r="56" spans="1:7" ht="27.75" customHeight="1">
      <c r="A56" s="12"/>
      <c r="B56" s="15"/>
      <c r="C56" s="16" t="s">
        <v>122</v>
      </c>
      <c r="D56" s="17" t="s">
        <v>27</v>
      </c>
      <c r="E56" s="216">
        <v>23062</v>
      </c>
      <c r="F56" s="152">
        <v>12264.3</v>
      </c>
      <c r="G56" s="170">
        <f t="shared" si="0"/>
        <v>53.17968953256439</v>
      </c>
    </row>
    <row r="57" spans="1:7" ht="32.25" customHeight="1">
      <c r="A57" s="12"/>
      <c r="B57" s="12"/>
      <c r="C57" s="21" t="s">
        <v>123</v>
      </c>
      <c r="D57" s="22" t="s">
        <v>28</v>
      </c>
      <c r="E57" s="216">
        <v>159455</v>
      </c>
      <c r="F57" s="152">
        <v>2922</v>
      </c>
      <c r="G57" s="170">
        <f t="shared" si="0"/>
        <v>1.8324919256216488</v>
      </c>
    </row>
    <row r="58" spans="1:7" ht="26.25" customHeight="1">
      <c r="A58" s="12"/>
      <c r="B58" s="15"/>
      <c r="C58" s="16" t="s">
        <v>126</v>
      </c>
      <c r="D58" s="17" t="s">
        <v>29</v>
      </c>
      <c r="E58" s="216">
        <v>400</v>
      </c>
      <c r="F58" s="152">
        <v>52</v>
      </c>
      <c r="G58" s="170">
        <f t="shared" si="0"/>
        <v>13</v>
      </c>
    </row>
    <row r="59" spans="1:7" ht="23.25" customHeight="1">
      <c r="A59" s="12"/>
      <c r="B59" s="15"/>
      <c r="C59" s="24" t="s">
        <v>119</v>
      </c>
      <c r="D59" s="27" t="s">
        <v>24</v>
      </c>
      <c r="E59" s="217">
        <v>36118</v>
      </c>
      <c r="F59" s="151">
        <v>35198.79</v>
      </c>
      <c r="G59" s="164">
        <f t="shared" si="0"/>
        <v>97.45498089595216</v>
      </c>
    </row>
    <row r="60" spans="1:7" ht="60.75" customHeight="1">
      <c r="A60" s="12"/>
      <c r="B60" s="4">
        <v>75616</v>
      </c>
      <c r="C60" s="96"/>
      <c r="D60" s="14" t="s">
        <v>187</v>
      </c>
      <c r="E60" s="220">
        <f>SUM(E61:E69)</f>
        <v>708534</v>
      </c>
      <c r="F60" s="142">
        <f>SUM(F61:F69)</f>
        <v>455107.72000000003</v>
      </c>
      <c r="G60" s="161">
        <f t="shared" si="0"/>
        <v>64.23230501288576</v>
      </c>
    </row>
    <row r="61" spans="1:7" ht="21" customHeight="1">
      <c r="A61" s="12"/>
      <c r="B61" s="36"/>
      <c r="C61" s="16" t="s">
        <v>120</v>
      </c>
      <c r="D61" s="186" t="s">
        <v>25</v>
      </c>
      <c r="E61" s="216">
        <v>383920</v>
      </c>
      <c r="F61" s="152">
        <v>261886.12</v>
      </c>
      <c r="G61" s="170">
        <f t="shared" si="0"/>
        <v>68.21372160866848</v>
      </c>
    </row>
    <row r="62" spans="1:7" ht="21" customHeight="1">
      <c r="A62" s="12"/>
      <c r="B62" s="15"/>
      <c r="C62" s="16" t="s">
        <v>121</v>
      </c>
      <c r="D62" s="22" t="s">
        <v>26</v>
      </c>
      <c r="E62" s="216">
        <v>127575</v>
      </c>
      <c r="F62" s="152">
        <v>86935.24</v>
      </c>
      <c r="G62" s="170">
        <f t="shared" si="0"/>
        <v>68.1444170096022</v>
      </c>
    </row>
    <row r="63" spans="1:7" ht="21" customHeight="1" hidden="1">
      <c r="A63" s="12"/>
      <c r="B63" s="15"/>
      <c r="C63" s="16" t="s">
        <v>122</v>
      </c>
      <c r="D63" s="22" t="s">
        <v>27</v>
      </c>
      <c r="E63" s="216"/>
      <c r="F63" s="152"/>
      <c r="G63" s="170" t="e">
        <f t="shared" si="0"/>
        <v>#DIV/0!</v>
      </c>
    </row>
    <row r="64" spans="1:7" ht="21" customHeight="1">
      <c r="A64" s="12"/>
      <c r="B64" s="15"/>
      <c r="C64" s="16" t="s">
        <v>122</v>
      </c>
      <c r="D64" s="22" t="s">
        <v>27</v>
      </c>
      <c r="E64" s="216">
        <v>39074</v>
      </c>
      <c r="F64" s="152">
        <v>29186.53</v>
      </c>
      <c r="G64" s="170">
        <f t="shared" si="0"/>
        <v>74.69552643701694</v>
      </c>
    </row>
    <row r="65" spans="1:7" ht="21" customHeight="1">
      <c r="A65" s="12"/>
      <c r="B65" s="15"/>
      <c r="C65" s="16" t="s">
        <v>123</v>
      </c>
      <c r="D65" s="22" t="s">
        <v>28</v>
      </c>
      <c r="E65" s="216">
        <v>36965</v>
      </c>
      <c r="F65" s="152">
        <v>23654</v>
      </c>
      <c r="G65" s="170">
        <f t="shared" si="0"/>
        <v>63.99026105775734</v>
      </c>
    </row>
    <row r="66" spans="1:7" ht="21" customHeight="1">
      <c r="A66" s="12"/>
      <c r="B66" s="15"/>
      <c r="C66" s="16" t="s">
        <v>124</v>
      </c>
      <c r="D66" s="22" t="s">
        <v>30</v>
      </c>
      <c r="E66" s="216">
        <v>25000</v>
      </c>
      <c r="F66" s="152">
        <v>9876</v>
      </c>
      <c r="G66" s="170">
        <f t="shared" si="0"/>
        <v>39.504</v>
      </c>
    </row>
    <row r="67" spans="1:7" ht="22.5" customHeight="1">
      <c r="A67" s="12"/>
      <c r="B67" s="15"/>
      <c r="C67" s="101" t="s">
        <v>125</v>
      </c>
      <c r="D67" s="17" t="s">
        <v>31</v>
      </c>
      <c r="E67" s="216">
        <v>3000</v>
      </c>
      <c r="F67" s="152">
        <v>1332</v>
      </c>
      <c r="G67" s="170">
        <f t="shared" si="0"/>
        <v>44.4</v>
      </c>
    </row>
    <row r="68" spans="1:7" ht="22.5" customHeight="1">
      <c r="A68" s="12"/>
      <c r="B68" s="12"/>
      <c r="C68" s="101" t="s">
        <v>126</v>
      </c>
      <c r="D68" s="131" t="s">
        <v>29</v>
      </c>
      <c r="E68" s="216">
        <v>90000</v>
      </c>
      <c r="F68" s="197">
        <v>40324.95</v>
      </c>
      <c r="G68" s="170">
        <f t="shared" si="0"/>
        <v>44.805499999999995</v>
      </c>
    </row>
    <row r="69" spans="1:7" ht="21" customHeight="1">
      <c r="A69" s="12"/>
      <c r="B69" s="12"/>
      <c r="C69" s="101" t="s">
        <v>119</v>
      </c>
      <c r="D69" s="20" t="s">
        <v>24</v>
      </c>
      <c r="E69" s="216">
        <v>3000</v>
      </c>
      <c r="F69" s="158">
        <v>1912.88</v>
      </c>
      <c r="G69" s="170">
        <f t="shared" si="0"/>
        <v>63.76266666666667</v>
      </c>
    </row>
    <row r="70" spans="1:7" ht="42" customHeight="1">
      <c r="A70" s="12"/>
      <c r="B70" s="102">
        <v>75618</v>
      </c>
      <c r="C70" s="187"/>
      <c r="D70" s="103" t="s">
        <v>234</v>
      </c>
      <c r="E70" s="220">
        <f>SUM(E71:E75)</f>
        <v>49490</v>
      </c>
      <c r="F70" s="142">
        <f>SUM(F71:F75)</f>
        <v>32946.37</v>
      </c>
      <c r="G70" s="161">
        <f t="shared" si="0"/>
        <v>66.5717720751667</v>
      </c>
    </row>
    <row r="71" spans="1:7" ht="21" customHeight="1">
      <c r="A71" s="12"/>
      <c r="B71" s="36"/>
      <c r="C71" s="16" t="s">
        <v>127</v>
      </c>
      <c r="D71" s="17" t="s">
        <v>32</v>
      </c>
      <c r="E71" s="175">
        <v>14000</v>
      </c>
      <c r="F71" s="156">
        <v>8075</v>
      </c>
      <c r="G71" s="170">
        <f t="shared" si="0"/>
        <v>57.67857142857143</v>
      </c>
    </row>
    <row r="72" spans="1:7" ht="29.25" customHeight="1">
      <c r="A72" s="12"/>
      <c r="B72" s="36"/>
      <c r="C72" s="16" t="s">
        <v>128</v>
      </c>
      <c r="D72" s="19" t="s">
        <v>264</v>
      </c>
      <c r="E72" s="216">
        <v>31090</v>
      </c>
      <c r="F72" s="152">
        <v>21971.4</v>
      </c>
      <c r="G72" s="170">
        <f t="shared" si="0"/>
        <v>70.67031199742682</v>
      </c>
    </row>
    <row r="73" spans="1:7" ht="40.5" customHeight="1">
      <c r="A73" s="12"/>
      <c r="B73" s="36"/>
      <c r="C73" s="16" t="s">
        <v>129</v>
      </c>
      <c r="D73" s="93" t="s">
        <v>100</v>
      </c>
      <c r="E73" s="216">
        <v>2900</v>
      </c>
      <c r="F73" s="152">
        <v>1659.3</v>
      </c>
      <c r="G73" s="170">
        <f t="shared" si="0"/>
        <v>57.217241379310344</v>
      </c>
    </row>
    <row r="74" spans="1:7" ht="21" customHeight="1">
      <c r="A74" s="12"/>
      <c r="B74" s="36"/>
      <c r="C74" s="16" t="s">
        <v>113</v>
      </c>
      <c r="D74" s="20" t="s">
        <v>215</v>
      </c>
      <c r="E74" s="216">
        <v>0</v>
      </c>
      <c r="F74" s="152">
        <v>8.8</v>
      </c>
      <c r="G74" s="170">
        <v>0</v>
      </c>
    </row>
    <row r="75" spans="1:7" ht="21" customHeight="1">
      <c r="A75" s="12"/>
      <c r="B75" s="33"/>
      <c r="C75" s="209" t="s">
        <v>119</v>
      </c>
      <c r="D75" s="27" t="s">
        <v>24</v>
      </c>
      <c r="E75" s="224">
        <v>1500</v>
      </c>
      <c r="F75" s="210">
        <v>1231.87</v>
      </c>
      <c r="G75" s="164">
        <f t="shared" si="0"/>
        <v>82.12466666666666</v>
      </c>
    </row>
    <row r="76" spans="1:7" ht="28.5" customHeight="1">
      <c r="A76" s="15"/>
      <c r="B76" s="33">
        <v>75621</v>
      </c>
      <c r="C76" s="33"/>
      <c r="D76" s="32" t="s">
        <v>33</v>
      </c>
      <c r="E76" s="218">
        <f>SUM(E78:E79)</f>
        <v>1349727</v>
      </c>
      <c r="F76" s="134">
        <f>SUM(F78:F79)</f>
        <v>583402.57</v>
      </c>
      <c r="G76" s="172">
        <f t="shared" si="0"/>
        <v>43.22374598715147</v>
      </c>
    </row>
    <row r="77" spans="1:7" ht="21" customHeight="1" hidden="1">
      <c r="A77" s="31"/>
      <c r="B77" s="4"/>
      <c r="C77" s="16" t="s">
        <v>130</v>
      </c>
      <c r="D77" s="17" t="s">
        <v>34</v>
      </c>
      <c r="E77" s="216"/>
      <c r="F77" s="152"/>
      <c r="G77" s="170" t="e">
        <f t="shared" si="0"/>
        <v>#DIV/0!</v>
      </c>
    </row>
    <row r="78" spans="1:7" ht="21" customHeight="1">
      <c r="A78" s="31"/>
      <c r="B78" s="36"/>
      <c r="C78" s="16" t="s">
        <v>130</v>
      </c>
      <c r="D78" s="17" t="s">
        <v>34</v>
      </c>
      <c r="E78" s="216">
        <v>1339727</v>
      </c>
      <c r="F78" s="158">
        <v>573950</v>
      </c>
      <c r="G78" s="170">
        <f t="shared" si="0"/>
        <v>42.840817569549614</v>
      </c>
    </row>
    <row r="79" spans="1:10" ht="21" customHeight="1">
      <c r="A79" s="12"/>
      <c r="B79" s="15"/>
      <c r="C79" s="16" t="s">
        <v>131</v>
      </c>
      <c r="D79" s="17" t="s">
        <v>35</v>
      </c>
      <c r="E79" s="216">
        <v>10000</v>
      </c>
      <c r="F79" s="139">
        <v>9452.57</v>
      </c>
      <c r="G79" s="170">
        <f t="shared" si="0"/>
        <v>94.5257</v>
      </c>
      <c r="H79" s="303"/>
      <c r="I79" s="303"/>
      <c r="J79" s="304"/>
    </row>
    <row r="80" spans="1:7" ht="31.5" customHeight="1">
      <c r="A80" s="12"/>
      <c r="B80" s="102">
        <v>75647</v>
      </c>
      <c r="C80" s="187"/>
      <c r="D80" s="58" t="s">
        <v>68</v>
      </c>
      <c r="E80" s="220">
        <f>SUM(E81)</f>
        <v>2000</v>
      </c>
      <c r="F80" s="142">
        <f>SUM(F81)</f>
        <v>1320</v>
      </c>
      <c r="G80" s="161">
        <f t="shared" si="0"/>
        <v>66</v>
      </c>
    </row>
    <row r="81" spans="1:7" ht="21" customHeight="1">
      <c r="A81" s="25"/>
      <c r="B81" s="144"/>
      <c r="C81" s="24" t="s">
        <v>113</v>
      </c>
      <c r="D81" s="37" t="s">
        <v>112</v>
      </c>
      <c r="E81" s="217">
        <v>2000</v>
      </c>
      <c r="F81" s="151">
        <v>1320</v>
      </c>
      <c r="G81" s="164">
        <f t="shared" si="0"/>
        <v>66</v>
      </c>
    </row>
    <row r="82" spans="1:7" ht="20.25" customHeight="1">
      <c r="A82" s="102">
        <v>758</v>
      </c>
      <c r="B82" s="29"/>
      <c r="C82" s="4"/>
      <c r="D82" s="11" t="s">
        <v>36</v>
      </c>
      <c r="E82" s="180">
        <f>SUM(E87,E85,E83)</f>
        <v>3714150</v>
      </c>
      <c r="F82" s="136">
        <f>SUM(F87,F85,F83)</f>
        <v>2191977.7</v>
      </c>
      <c r="G82" s="160">
        <f t="shared" si="0"/>
        <v>59.016940618984165</v>
      </c>
    </row>
    <row r="83" spans="1:7" ht="27.75" customHeight="1">
      <c r="A83" s="104"/>
      <c r="B83" s="144">
        <v>75801</v>
      </c>
      <c r="C83" s="28"/>
      <c r="D83" s="199" t="s">
        <v>189</v>
      </c>
      <c r="E83" s="225">
        <f>SUM(E84)</f>
        <v>2845674</v>
      </c>
      <c r="F83" s="146">
        <f>SUM(F84)</f>
        <v>1751184</v>
      </c>
      <c r="G83" s="183">
        <f aca="true" t="shared" si="1" ref="G83:G137">F83*100/E83</f>
        <v>61.53846153846154</v>
      </c>
    </row>
    <row r="84" spans="1:7" ht="22.5" customHeight="1">
      <c r="A84" s="12"/>
      <c r="B84" s="33"/>
      <c r="C84" s="26">
        <v>2920</v>
      </c>
      <c r="D84" s="37" t="s">
        <v>37</v>
      </c>
      <c r="E84" s="179">
        <v>2845674</v>
      </c>
      <c r="F84" s="151">
        <v>1751184</v>
      </c>
      <c r="G84" s="164">
        <f t="shared" si="1"/>
        <v>61.53846153846154</v>
      </c>
    </row>
    <row r="85" spans="1:7" ht="21.75" customHeight="1">
      <c r="A85" s="12"/>
      <c r="B85" s="33">
        <v>75807</v>
      </c>
      <c r="C85" s="26"/>
      <c r="D85" s="127" t="s">
        <v>190</v>
      </c>
      <c r="E85" s="226">
        <f>SUM(E86)</f>
        <v>858476</v>
      </c>
      <c r="F85" s="163">
        <f>SUM(F86)</f>
        <v>429240</v>
      </c>
      <c r="G85" s="200">
        <f t="shared" si="1"/>
        <v>50.00023297098579</v>
      </c>
    </row>
    <row r="86" spans="1:7" ht="24" customHeight="1">
      <c r="A86" s="12"/>
      <c r="B86" s="33"/>
      <c r="C86" s="30">
        <v>2920</v>
      </c>
      <c r="D86" s="38" t="s">
        <v>37</v>
      </c>
      <c r="E86" s="219">
        <v>858476</v>
      </c>
      <c r="F86" s="150">
        <v>429240</v>
      </c>
      <c r="G86" s="171">
        <f t="shared" si="1"/>
        <v>50.00023297098579</v>
      </c>
    </row>
    <row r="87" spans="1:7" ht="18.75" customHeight="1">
      <c r="A87" s="12"/>
      <c r="B87" s="4">
        <v>75814</v>
      </c>
      <c r="C87" s="40"/>
      <c r="D87" s="130" t="s">
        <v>191</v>
      </c>
      <c r="E87" s="220">
        <f>SUM(E88:E89)</f>
        <v>10000</v>
      </c>
      <c r="F87" s="142">
        <f>SUM(F88:F89)</f>
        <v>11553.7</v>
      </c>
      <c r="G87" s="161">
        <f>SUM(G88)</f>
        <v>113.905</v>
      </c>
    </row>
    <row r="88" spans="1:7" ht="23.25" customHeight="1">
      <c r="A88" s="12"/>
      <c r="B88" s="36"/>
      <c r="C88" s="185" t="s">
        <v>116</v>
      </c>
      <c r="D88" s="381" t="s">
        <v>12</v>
      </c>
      <c r="E88" s="376">
        <v>10000</v>
      </c>
      <c r="F88" s="139">
        <v>11390.5</v>
      </c>
      <c r="G88" s="170">
        <f t="shared" si="1"/>
        <v>113.905</v>
      </c>
    </row>
    <row r="89" spans="1:7" ht="25.5" customHeight="1">
      <c r="A89" s="12"/>
      <c r="B89" s="36"/>
      <c r="C89" s="185" t="s">
        <v>243</v>
      </c>
      <c r="D89" s="368" t="s">
        <v>244</v>
      </c>
      <c r="E89" s="178">
        <v>0</v>
      </c>
      <c r="F89" s="139">
        <v>163.2</v>
      </c>
      <c r="G89" s="170">
        <v>0</v>
      </c>
    </row>
    <row r="90" spans="1:7" ht="27.75" customHeight="1">
      <c r="A90" s="102">
        <v>801</v>
      </c>
      <c r="B90" s="4"/>
      <c r="C90" s="369"/>
      <c r="D90" s="127" t="s">
        <v>38</v>
      </c>
      <c r="E90" s="227">
        <f>SUM(E91,E93)</f>
        <v>31966</v>
      </c>
      <c r="F90" s="159">
        <f>SUM(F91,F93)</f>
        <v>18534.38</v>
      </c>
      <c r="G90" s="200">
        <f t="shared" si="1"/>
        <v>57.981542889319904</v>
      </c>
    </row>
    <row r="91" spans="1:7" ht="23.25" customHeight="1">
      <c r="A91" s="12"/>
      <c r="B91" s="4">
        <v>80101</v>
      </c>
      <c r="C91" s="369"/>
      <c r="D91" s="127" t="s">
        <v>74</v>
      </c>
      <c r="E91" s="227">
        <f>SUM(E92)</f>
        <v>6966</v>
      </c>
      <c r="F91" s="159">
        <f>SUM(F92)</f>
        <v>6966.51</v>
      </c>
      <c r="G91" s="200">
        <f t="shared" si="1"/>
        <v>100.00732127476313</v>
      </c>
    </row>
    <row r="92" spans="1:7" ht="41.25" customHeight="1">
      <c r="A92" s="12"/>
      <c r="B92" s="4"/>
      <c r="C92" s="395" t="s">
        <v>245</v>
      </c>
      <c r="D92" s="368" t="s">
        <v>246</v>
      </c>
      <c r="E92" s="228">
        <v>6966</v>
      </c>
      <c r="F92" s="138">
        <v>6966.51</v>
      </c>
      <c r="G92" s="169">
        <f t="shared" si="1"/>
        <v>100.00732127476313</v>
      </c>
    </row>
    <row r="93" spans="1:7" ht="21" customHeight="1">
      <c r="A93" s="12"/>
      <c r="B93" s="33">
        <v>80104</v>
      </c>
      <c r="C93" s="380"/>
      <c r="D93" s="127" t="s">
        <v>248</v>
      </c>
      <c r="E93" s="227">
        <f>SUM(E94)</f>
        <v>25000</v>
      </c>
      <c r="F93" s="159">
        <f>SUM(F94)</f>
        <v>11567.87</v>
      </c>
      <c r="G93" s="200">
        <f t="shared" si="1"/>
        <v>46.27148</v>
      </c>
    </row>
    <row r="94" spans="1:7" ht="41.25" customHeight="1">
      <c r="A94" s="12"/>
      <c r="B94" s="36"/>
      <c r="C94" s="185" t="s">
        <v>247</v>
      </c>
      <c r="D94" s="368" t="s">
        <v>265</v>
      </c>
      <c r="E94" s="228">
        <v>25000</v>
      </c>
      <c r="F94" s="138">
        <v>11567.87</v>
      </c>
      <c r="G94" s="169">
        <f t="shared" si="1"/>
        <v>46.27148</v>
      </c>
    </row>
    <row r="95" spans="1:7" ht="22.5" customHeight="1">
      <c r="A95" s="243">
        <v>852</v>
      </c>
      <c r="B95" s="4"/>
      <c r="C95" s="5"/>
      <c r="D95" s="32" t="s">
        <v>184</v>
      </c>
      <c r="E95" s="180">
        <f>SUM(E96,E101,E103,E105,E108,E110)</f>
        <v>1096185</v>
      </c>
      <c r="F95" s="136">
        <f>SUM(F96,F101,F103,F105,F108,F110)</f>
        <v>550139.01</v>
      </c>
      <c r="G95" s="160">
        <f t="shared" si="1"/>
        <v>50.18669385185895</v>
      </c>
    </row>
    <row r="96" spans="1:7" ht="42" customHeight="1">
      <c r="A96" s="243"/>
      <c r="B96" s="97">
        <v>85212</v>
      </c>
      <c r="C96" s="4"/>
      <c r="D96" s="14" t="s">
        <v>216</v>
      </c>
      <c r="E96" s="220">
        <f>SUM(E97:E100)</f>
        <v>935184</v>
      </c>
      <c r="F96" s="142">
        <f>SUM(F97:F100)</f>
        <v>452564.31999999995</v>
      </c>
      <c r="G96" s="161">
        <f t="shared" si="1"/>
        <v>48.39307772588067</v>
      </c>
    </row>
    <row r="97" spans="1:7" ht="42" customHeight="1">
      <c r="A97" s="104"/>
      <c r="B97" s="97"/>
      <c r="C97" s="357" t="s">
        <v>117</v>
      </c>
      <c r="D97" s="358" t="s">
        <v>17</v>
      </c>
      <c r="E97" s="241">
        <v>1350</v>
      </c>
      <c r="F97" s="374">
        <v>995.16</v>
      </c>
      <c r="G97" s="254">
        <f t="shared" si="1"/>
        <v>73.71555555555555</v>
      </c>
    </row>
    <row r="98" spans="1:7" ht="52.5" customHeight="1">
      <c r="A98" s="12"/>
      <c r="B98" s="36"/>
      <c r="C98" s="66">
        <v>2010</v>
      </c>
      <c r="D98" s="184" t="s">
        <v>278</v>
      </c>
      <c r="E98" s="174">
        <v>926000</v>
      </c>
      <c r="F98" s="156">
        <v>444149</v>
      </c>
      <c r="G98" s="254">
        <f t="shared" si="1"/>
        <v>47.96425485961123</v>
      </c>
    </row>
    <row r="99" spans="1:7" ht="44.25" customHeight="1">
      <c r="A99" s="12"/>
      <c r="B99" s="36"/>
      <c r="C99" s="66">
        <v>2360</v>
      </c>
      <c r="D99" s="335" t="s">
        <v>137</v>
      </c>
      <c r="E99" s="174">
        <v>3000</v>
      </c>
      <c r="F99" s="156">
        <v>2586.16</v>
      </c>
      <c r="G99" s="254">
        <f t="shared" si="1"/>
        <v>86.20533333333333</v>
      </c>
    </row>
    <row r="100" spans="1:7" ht="66.75" customHeight="1">
      <c r="A100" s="12"/>
      <c r="B100" s="36"/>
      <c r="C100" s="66">
        <v>2910</v>
      </c>
      <c r="D100" s="335" t="s">
        <v>249</v>
      </c>
      <c r="E100" s="174">
        <v>4834</v>
      </c>
      <c r="F100" s="156">
        <v>4834</v>
      </c>
      <c r="G100" s="254">
        <f t="shared" si="1"/>
        <v>100</v>
      </c>
    </row>
    <row r="101" spans="1:7" ht="45" customHeight="1">
      <c r="A101" s="15"/>
      <c r="B101" s="4">
        <v>85213</v>
      </c>
      <c r="C101" s="359"/>
      <c r="D101" s="103" t="s">
        <v>146</v>
      </c>
      <c r="E101" s="220">
        <f>SUM(E102)</f>
        <v>6400</v>
      </c>
      <c r="F101" s="142">
        <f>SUM(F102)</f>
        <v>2990</v>
      </c>
      <c r="G101" s="161">
        <f t="shared" si="1"/>
        <v>46.71875</v>
      </c>
    </row>
    <row r="102" spans="1:7" ht="42.75" customHeight="1">
      <c r="A102" s="15"/>
      <c r="B102" s="81"/>
      <c r="C102" s="43">
        <v>2030</v>
      </c>
      <c r="D102" s="44" t="s">
        <v>266</v>
      </c>
      <c r="E102" s="221">
        <v>6400</v>
      </c>
      <c r="F102" s="137">
        <v>2990</v>
      </c>
      <c r="G102" s="171">
        <f t="shared" si="1"/>
        <v>46.71875</v>
      </c>
    </row>
    <row r="103" spans="1:7" ht="36.75" customHeight="1">
      <c r="A103" s="15"/>
      <c r="B103" s="4">
        <v>85214</v>
      </c>
      <c r="C103" s="359"/>
      <c r="D103" s="103" t="s">
        <v>188</v>
      </c>
      <c r="E103" s="220">
        <f>SUM(E104:E104)</f>
        <v>4800</v>
      </c>
      <c r="F103" s="142">
        <f>SUM(F104:F104)</f>
        <v>3400</v>
      </c>
      <c r="G103" s="161">
        <f t="shared" si="1"/>
        <v>70.83333333333333</v>
      </c>
    </row>
    <row r="104" spans="1:7" ht="30" customHeight="1">
      <c r="A104" s="12"/>
      <c r="B104" s="31"/>
      <c r="C104" s="42">
        <v>2030</v>
      </c>
      <c r="D104" s="20" t="s">
        <v>267</v>
      </c>
      <c r="E104" s="174">
        <v>4800</v>
      </c>
      <c r="F104" s="156">
        <v>3400</v>
      </c>
      <c r="G104" s="170">
        <f t="shared" si="1"/>
        <v>70.83333333333333</v>
      </c>
    </row>
    <row r="105" spans="1:7" ht="30" customHeight="1">
      <c r="A105" s="12"/>
      <c r="B105" s="4">
        <v>85216</v>
      </c>
      <c r="C105" s="359"/>
      <c r="D105" s="103" t="s">
        <v>223</v>
      </c>
      <c r="E105" s="220">
        <f>SUM(E106:E107)</f>
        <v>66701</v>
      </c>
      <c r="F105" s="142">
        <f>SUM(F106:F107)</f>
        <v>35769.69</v>
      </c>
      <c r="G105" s="161">
        <f t="shared" si="1"/>
        <v>53.6269171376741</v>
      </c>
    </row>
    <row r="106" spans="1:7" ht="30" customHeight="1">
      <c r="A106" s="23"/>
      <c r="B106" s="4"/>
      <c r="C106" s="43">
        <v>2030</v>
      </c>
      <c r="D106" s="27" t="s">
        <v>267</v>
      </c>
      <c r="E106" s="179">
        <v>65500</v>
      </c>
      <c r="F106" s="140">
        <v>35630</v>
      </c>
      <c r="G106" s="164">
        <f t="shared" si="1"/>
        <v>54.396946564885496</v>
      </c>
    </row>
    <row r="107" spans="1:7" ht="72" customHeight="1">
      <c r="A107" s="40"/>
      <c r="B107" s="4"/>
      <c r="C107" s="359">
        <v>2910</v>
      </c>
      <c r="D107" s="384" t="s">
        <v>249</v>
      </c>
      <c r="E107" s="221">
        <v>1201</v>
      </c>
      <c r="F107" s="137">
        <v>139.69</v>
      </c>
      <c r="G107" s="171">
        <f t="shared" si="1"/>
        <v>11.631140716069941</v>
      </c>
    </row>
    <row r="108" spans="1:7" ht="34.5" customHeight="1">
      <c r="A108" s="15"/>
      <c r="B108" s="33">
        <v>85219</v>
      </c>
      <c r="C108" s="43"/>
      <c r="D108" s="127" t="s">
        <v>192</v>
      </c>
      <c r="E108" s="225">
        <f>SUM(E109)</f>
        <v>65000</v>
      </c>
      <c r="F108" s="146">
        <f>SUM(F109)</f>
        <v>45535</v>
      </c>
      <c r="G108" s="183">
        <f t="shared" si="1"/>
        <v>70.05384615384615</v>
      </c>
    </row>
    <row r="109" spans="1:7" ht="34.5" customHeight="1">
      <c r="A109" s="15"/>
      <c r="B109" s="81"/>
      <c r="C109" s="43">
        <v>2030</v>
      </c>
      <c r="D109" s="27" t="s">
        <v>267</v>
      </c>
      <c r="E109" s="179">
        <v>65000</v>
      </c>
      <c r="F109" s="140">
        <v>45535</v>
      </c>
      <c r="G109" s="164">
        <f t="shared" si="1"/>
        <v>70.05384615384615</v>
      </c>
    </row>
    <row r="110" spans="1:7" ht="34.5" customHeight="1">
      <c r="A110" s="15"/>
      <c r="B110" s="4">
        <v>85295</v>
      </c>
      <c r="C110" s="359"/>
      <c r="D110" s="103" t="s">
        <v>16</v>
      </c>
      <c r="E110" s="220">
        <f>SUM(E111:E111)</f>
        <v>18100</v>
      </c>
      <c r="F110" s="142">
        <f>SUM(F111:F111)</f>
        <v>9880</v>
      </c>
      <c r="G110" s="161">
        <f t="shared" si="1"/>
        <v>54.58563535911602</v>
      </c>
    </row>
    <row r="111" spans="1:7" ht="29.25" customHeight="1">
      <c r="A111" s="25"/>
      <c r="B111" s="41"/>
      <c r="C111" s="70">
        <v>2030</v>
      </c>
      <c r="D111" s="119" t="s">
        <v>267</v>
      </c>
      <c r="E111" s="242">
        <v>18100</v>
      </c>
      <c r="F111" s="153">
        <v>9880</v>
      </c>
      <c r="G111" s="164">
        <f t="shared" si="1"/>
        <v>54.58563535911602</v>
      </c>
    </row>
    <row r="112" spans="1:7" ht="29.25" customHeight="1">
      <c r="A112" s="120">
        <v>853</v>
      </c>
      <c r="B112" s="41"/>
      <c r="C112" s="250"/>
      <c r="D112" s="393" t="s">
        <v>273</v>
      </c>
      <c r="E112" s="180">
        <f>SUM(E113)</f>
        <v>78138.36</v>
      </c>
      <c r="F112" s="142">
        <f>SUM(F113:F114)</f>
        <v>0</v>
      </c>
      <c r="G112" s="161">
        <f t="shared" si="1"/>
        <v>0</v>
      </c>
    </row>
    <row r="113" spans="1:7" ht="29.25" customHeight="1">
      <c r="A113" s="25"/>
      <c r="B113" s="41">
        <v>85395</v>
      </c>
      <c r="C113" s="69"/>
      <c r="D113" s="393" t="s">
        <v>270</v>
      </c>
      <c r="E113" s="220">
        <f>SUM(E114:E115)</f>
        <v>78138.36</v>
      </c>
      <c r="F113" s="142">
        <f>SUM(F114)</f>
        <v>0</v>
      </c>
      <c r="G113" s="161">
        <f aca="true" t="shared" si="2" ref="G113:G118">F113*100/E113</f>
        <v>0</v>
      </c>
    </row>
    <row r="114" spans="1:7" ht="56.25" customHeight="1">
      <c r="A114" s="25"/>
      <c r="B114" s="41"/>
      <c r="C114" s="69">
        <v>2007</v>
      </c>
      <c r="D114" s="119" t="s">
        <v>237</v>
      </c>
      <c r="E114" s="219">
        <v>74209.62</v>
      </c>
      <c r="F114" s="150">
        <v>0</v>
      </c>
      <c r="G114" s="171">
        <f t="shared" si="2"/>
        <v>0</v>
      </c>
    </row>
    <row r="115" spans="1:7" ht="59.25" customHeight="1">
      <c r="A115" s="25"/>
      <c r="B115" s="41"/>
      <c r="C115" s="69">
        <v>2009</v>
      </c>
      <c r="D115" s="119" t="s">
        <v>237</v>
      </c>
      <c r="E115" s="219">
        <v>3928.74</v>
      </c>
      <c r="F115" s="150">
        <v>0</v>
      </c>
      <c r="G115" s="171">
        <f t="shared" si="2"/>
        <v>0</v>
      </c>
    </row>
    <row r="116" spans="1:7" ht="29.25" customHeight="1">
      <c r="A116" s="120">
        <v>854</v>
      </c>
      <c r="B116" s="69"/>
      <c r="C116" s="28"/>
      <c r="D116" s="32" t="s">
        <v>158</v>
      </c>
      <c r="E116" s="218">
        <f>SUM(E117)</f>
        <v>7132</v>
      </c>
      <c r="F116" s="134">
        <f>SUM(F117)</f>
        <v>7132</v>
      </c>
      <c r="G116" s="172">
        <f t="shared" si="2"/>
        <v>100</v>
      </c>
    </row>
    <row r="117" spans="1:7" ht="29.25" customHeight="1">
      <c r="A117" s="12"/>
      <c r="B117" s="144">
        <v>85415</v>
      </c>
      <c r="C117" s="5"/>
      <c r="D117" s="14" t="s">
        <v>153</v>
      </c>
      <c r="E117" s="220">
        <f>SUM(E118)</f>
        <v>7132</v>
      </c>
      <c r="F117" s="142">
        <f>SUM(F118)</f>
        <v>7132</v>
      </c>
      <c r="G117" s="161">
        <f t="shared" si="2"/>
        <v>100</v>
      </c>
    </row>
    <row r="118" spans="1:7" ht="29.25" customHeight="1">
      <c r="A118" s="25"/>
      <c r="B118" s="4"/>
      <c r="C118" s="24" t="s">
        <v>232</v>
      </c>
      <c r="D118" s="27" t="s">
        <v>267</v>
      </c>
      <c r="E118" s="219">
        <v>7132</v>
      </c>
      <c r="F118" s="150">
        <v>7132</v>
      </c>
      <c r="G118" s="171">
        <f t="shared" si="2"/>
        <v>100</v>
      </c>
    </row>
    <row r="119" spans="1:7" ht="29.25" customHeight="1">
      <c r="A119" s="120">
        <v>900</v>
      </c>
      <c r="B119" s="69"/>
      <c r="C119" s="28"/>
      <c r="D119" s="32" t="s">
        <v>41</v>
      </c>
      <c r="E119" s="218">
        <f>SUM(E120)</f>
        <v>10000</v>
      </c>
      <c r="F119" s="134">
        <f>SUM(F120)</f>
        <v>7107.2</v>
      </c>
      <c r="G119" s="172">
        <f t="shared" si="1"/>
        <v>71.072</v>
      </c>
    </row>
    <row r="120" spans="1:7" ht="29.25" customHeight="1">
      <c r="A120" s="12"/>
      <c r="B120" s="144">
        <v>90019</v>
      </c>
      <c r="C120" s="5"/>
      <c r="D120" s="14" t="s">
        <v>224</v>
      </c>
      <c r="E120" s="220">
        <f>SUM(E121)</f>
        <v>10000</v>
      </c>
      <c r="F120" s="142">
        <f>SUM(F121)</f>
        <v>7107.2</v>
      </c>
      <c r="G120" s="161">
        <f t="shared" si="1"/>
        <v>71.072</v>
      </c>
    </row>
    <row r="121" spans="1:7" ht="29.25" customHeight="1">
      <c r="A121" s="25"/>
      <c r="B121" s="4"/>
      <c r="C121" s="24" t="s">
        <v>117</v>
      </c>
      <c r="D121" s="27" t="s">
        <v>17</v>
      </c>
      <c r="E121" s="219">
        <v>10000</v>
      </c>
      <c r="F121" s="150">
        <v>7107.2</v>
      </c>
      <c r="G121" s="171">
        <f t="shared" si="1"/>
        <v>71.072</v>
      </c>
    </row>
    <row r="122" spans="1:7" ht="29.25" customHeight="1">
      <c r="A122" s="120">
        <v>921</v>
      </c>
      <c r="B122" s="102"/>
      <c r="C122" s="370"/>
      <c r="D122" s="127" t="s">
        <v>44</v>
      </c>
      <c r="E122" s="220">
        <f>SUM(E123,E125)</f>
        <v>57955</v>
      </c>
      <c r="F122" s="142">
        <f>SUM(F123,F125)</f>
        <v>1500</v>
      </c>
      <c r="G122" s="161">
        <f t="shared" si="1"/>
        <v>2.588214994392201</v>
      </c>
    </row>
    <row r="123" spans="1:7" ht="29.25" customHeight="1">
      <c r="A123" s="25"/>
      <c r="B123" s="4">
        <v>92105</v>
      </c>
      <c r="C123" s="24"/>
      <c r="D123" s="127" t="s">
        <v>250</v>
      </c>
      <c r="E123" s="220">
        <f>SUM(E124)</f>
        <v>56455</v>
      </c>
      <c r="F123" s="142">
        <f>SUM(F124)</f>
        <v>0</v>
      </c>
      <c r="G123" s="161">
        <f t="shared" si="1"/>
        <v>0</v>
      </c>
    </row>
    <row r="124" spans="1:7" ht="57" customHeight="1">
      <c r="A124" s="25"/>
      <c r="B124" s="4"/>
      <c r="C124" s="24" t="s">
        <v>236</v>
      </c>
      <c r="D124" s="19" t="s">
        <v>237</v>
      </c>
      <c r="E124" s="219">
        <v>56455</v>
      </c>
      <c r="F124" s="150">
        <v>0</v>
      </c>
      <c r="G124" s="171">
        <f t="shared" si="1"/>
        <v>0</v>
      </c>
    </row>
    <row r="125" spans="1:7" ht="33.75" customHeight="1">
      <c r="A125" s="25"/>
      <c r="B125" s="4">
        <v>92116</v>
      </c>
      <c r="C125" s="24"/>
      <c r="D125" s="103" t="s">
        <v>82</v>
      </c>
      <c r="E125" s="220">
        <f>SUM(E126)</f>
        <v>1500</v>
      </c>
      <c r="F125" s="142">
        <f>SUM(F126)</f>
        <v>1500</v>
      </c>
      <c r="G125" s="161">
        <f t="shared" si="1"/>
        <v>100</v>
      </c>
    </row>
    <row r="126" spans="1:7" ht="44.25" customHeight="1">
      <c r="A126" s="25"/>
      <c r="B126" s="4"/>
      <c r="C126" s="24" t="s">
        <v>251</v>
      </c>
      <c r="D126" s="147" t="s">
        <v>268</v>
      </c>
      <c r="E126" s="219">
        <v>1500</v>
      </c>
      <c r="F126" s="150">
        <v>1500</v>
      </c>
      <c r="G126" s="171">
        <f t="shared" si="1"/>
        <v>100</v>
      </c>
    </row>
    <row r="127" spans="1:7" ht="27" customHeight="1">
      <c r="A127" s="41">
        <v>926</v>
      </c>
      <c r="B127" s="29"/>
      <c r="C127" s="26"/>
      <c r="D127" s="127" t="s">
        <v>132</v>
      </c>
      <c r="E127" s="220">
        <f>SUM(E130)</f>
        <v>20000</v>
      </c>
      <c r="F127" s="142">
        <f>SUM(F130)</f>
        <v>12850</v>
      </c>
      <c r="G127" s="161">
        <f t="shared" si="1"/>
        <v>64.25</v>
      </c>
    </row>
    <row r="128" spans="1:7" ht="29.25" customHeight="1" hidden="1">
      <c r="A128" s="31"/>
      <c r="B128" s="128">
        <v>85295</v>
      </c>
      <c r="C128" s="26">
        <v>2030</v>
      </c>
      <c r="D128" s="27" t="s">
        <v>138</v>
      </c>
      <c r="E128" s="219">
        <v>12000</v>
      </c>
      <c r="F128" s="150">
        <v>3847</v>
      </c>
      <c r="G128" s="161">
        <f t="shared" si="1"/>
        <v>32.05833333333333</v>
      </c>
    </row>
    <row r="129" spans="1:7" ht="26.25" customHeight="1" hidden="1">
      <c r="A129" s="31">
        <v>900</v>
      </c>
      <c r="B129" s="102"/>
      <c r="C129" s="108"/>
      <c r="D129" s="127" t="s">
        <v>41</v>
      </c>
      <c r="E129" s="220">
        <v>12000</v>
      </c>
      <c r="F129" s="142">
        <v>3847</v>
      </c>
      <c r="G129" s="161">
        <f t="shared" si="1"/>
        <v>32.05833333333333</v>
      </c>
    </row>
    <row r="130" spans="1:7" ht="28.5" customHeight="1">
      <c r="A130" s="36"/>
      <c r="B130" s="102">
        <v>92605</v>
      </c>
      <c r="C130" s="26"/>
      <c r="D130" s="127" t="s">
        <v>134</v>
      </c>
      <c r="E130" s="220">
        <f>SUM(E136)</f>
        <v>20000</v>
      </c>
      <c r="F130" s="142">
        <f>SUM(F136)</f>
        <v>12850</v>
      </c>
      <c r="G130" s="161">
        <f t="shared" si="1"/>
        <v>64.25</v>
      </c>
    </row>
    <row r="131" spans="1:7" ht="30.75" customHeight="1" hidden="1">
      <c r="A131" s="36"/>
      <c r="B131" s="102">
        <v>85415</v>
      </c>
      <c r="C131" s="26">
        <v>2030</v>
      </c>
      <c r="D131" s="27" t="s">
        <v>138</v>
      </c>
      <c r="E131" s="219"/>
      <c r="F131" s="150"/>
      <c r="G131" s="171" t="e">
        <f t="shared" si="1"/>
        <v>#DIV/0!</v>
      </c>
    </row>
    <row r="132" spans="1:7" ht="30.75" customHeight="1" hidden="1">
      <c r="A132" s="69"/>
      <c r="B132" s="102"/>
      <c r="C132" s="5"/>
      <c r="D132" s="14" t="s">
        <v>44</v>
      </c>
      <c r="E132" s="180"/>
      <c r="F132" s="136"/>
      <c r="G132" s="160" t="e">
        <f t="shared" si="1"/>
        <v>#DIV/0!</v>
      </c>
    </row>
    <row r="133" spans="1:7" ht="27" customHeight="1" hidden="1">
      <c r="A133" s="36"/>
      <c r="B133" s="4"/>
      <c r="C133" s="122">
        <v>6300</v>
      </c>
      <c r="D133" s="188"/>
      <c r="E133" s="180"/>
      <c r="F133" s="136"/>
      <c r="G133" s="160" t="e">
        <f t="shared" si="1"/>
        <v>#DIV/0!</v>
      </c>
    </row>
    <row r="134" spans="1:7" ht="27" customHeight="1" hidden="1">
      <c r="A134" s="149">
        <v>926</v>
      </c>
      <c r="B134" s="23"/>
      <c r="C134" s="133"/>
      <c r="D134" s="130" t="s">
        <v>132</v>
      </c>
      <c r="E134" s="227"/>
      <c r="F134" s="159"/>
      <c r="G134" s="160" t="e">
        <f t="shared" si="1"/>
        <v>#DIV/0!</v>
      </c>
    </row>
    <row r="135" spans="1:7" ht="27" customHeight="1" hidden="1">
      <c r="A135" s="36"/>
      <c r="B135" s="102">
        <v>92605</v>
      </c>
      <c r="C135" s="129"/>
      <c r="D135" s="130" t="s">
        <v>133</v>
      </c>
      <c r="E135" s="220"/>
      <c r="F135" s="142"/>
      <c r="G135" s="160" t="e">
        <f t="shared" si="1"/>
        <v>#DIV/0!</v>
      </c>
    </row>
    <row r="136" spans="1:7" ht="57" customHeight="1">
      <c r="A136" s="23"/>
      <c r="B136" s="102"/>
      <c r="C136" s="96" t="s">
        <v>115</v>
      </c>
      <c r="D136" s="147" t="s">
        <v>11</v>
      </c>
      <c r="E136" s="219">
        <v>20000</v>
      </c>
      <c r="F136" s="150">
        <v>12850</v>
      </c>
      <c r="G136" s="171">
        <f t="shared" si="1"/>
        <v>64.25</v>
      </c>
    </row>
    <row r="137" spans="1:7" ht="21.75" customHeight="1">
      <c r="A137" s="40"/>
      <c r="B137" s="30"/>
      <c r="C137" s="5"/>
      <c r="D137" s="49" t="s">
        <v>45</v>
      </c>
      <c r="E137" s="180">
        <f>SUM(E127,E122,E119,E116,E112,E95,E90,E82,E49,E46,E43,E40,E28,E20,E9)</f>
        <v>10846979.36</v>
      </c>
      <c r="F137" s="136">
        <f>SUM(F9,F20,F28,F40,F43,F46,F49,F82,F90,F95,F116,F119,F122,F127)</f>
        <v>4520987.64</v>
      </c>
      <c r="G137" s="160">
        <f t="shared" si="1"/>
        <v>41.67969247431111</v>
      </c>
    </row>
    <row r="138" spans="1:5" ht="21.75" customHeight="1">
      <c r="A138" s="516" t="s">
        <v>275</v>
      </c>
      <c r="B138" s="516"/>
      <c r="C138" s="516"/>
      <c r="D138" s="516"/>
      <c r="E138" s="91"/>
    </row>
    <row r="139" spans="1:5" ht="34.5" customHeight="1">
      <c r="A139" s="514"/>
      <c r="B139" s="515"/>
      <c r="D139" s="512"/>
      <c r="E139" s="512"/>
    </row>
    <row r="140" spans="1:6" ht="30" customHeight="1">
      <c r="A140" s="141"/>
      <c r="D140" s="512" t="s">
        <v>159</v>
      </c>
      <c r="E140" s="512"/>
      <c r="F140" s="321"/>
    </row>
    <row r="141" spans="1:5" ht="39.75" customHeight="1">
      <c r="A141" s="141"/>
      <c r="B141"/>
      <c r="C141"/>
      <c r="D141"/>
      <c r="E141" s="91"/>
    </row>
    <row r="142" ht="41.25" customHeight="1">
      <c r="A142" s="18"/>
    </row>
    <row r="143" ht="41.25" customHeight="1">
      <c r="A143" s="18"/>
    </row>
    <row r="144" ht="39.75" customHeight="1">
      <c r="A144" s="18"/>
    </row>
    <row r="145" spans="1:7" s="45" customFormat="1" ht="41.25" customHeight="1">
      <c r="A145" s="18"/>
      <c r="B145" s="1"/>
      <c r="C145" s="1"/>
      <c r="D145" s="50"/>
      <c r="E145"/>
      <c r="F145"/>
      <c r="G145"/>
    </row>
    <row r="146" ht="33.75" customHeight="1">
      <c r="A146" s="18"/>
    </row>
    <row r="147" ht="39" customHeight="1">
      <c r="A147" s="39"/>
    </row>
    <row r="148" ht="39" customHeight="1">
      <c r="A148" s="202"/>
    </row>
    <row r="149" ht="28.5" customHeight="1">
      <c r="A149" s="50"/>
    </row>
    <row r="150" ht="42" customHeight="1"/>
    <row r="151" ht="30" customHeight="1">
      <c r="A151"/>
    </row>
    <row r="152" ht="42" customHeight="1"/>
    <row r="153" ht="25.5" customHeight="1"/>
    <row r="154" ht="24.75" customHeight="1"/>
    <row r="155" ht="42" customHeight="1"/>
    <row r="156" ht="31.5" customHeight="1" hidden="1"/>
    <row r="157" ht="30.75" customHeight="1" hidden="1"/>
    <row r="158" ht="29.25" customHeight="1" hidden="1"/>
    <row r="159" spans="1:7" s="107" customFormat="1" ht="24" customHeight="1">
      <c r="A159" s="1"/>
      <c r="B159" s="1"/>
      <c r="C159" s="1"/>
      <c r="D159" s="50"/>
      <c r="E159"/>
      <c r="F159"/>
      <c r="G159"/>
    </row>
    <row r="160" spans="1:7" s="107" customFormat="1" ht="24" customHeight="1">
      <c r="A160" s="1"/>
      <c r="B160" s="1"/>
      <c r="C160" s="1"/>
      <c r="D160" s="50"/>
      <c r="E160"/>
      <c r="F160"/>
      <c r="G160"/>
    </row>
    <row r="161" ht="54.75" customHeight="1"/>
    <row r="162" ht="32.25" customHeight="1" hidden="1"/>
    <row r="163" ht="21" customHeight="1"/>
    <row r="164" ht="32.25" customHeight="1"/>
    <row r="165" ht="48" customHeight="1"/>
    <row r="166" ht="33" customHeight="1"/>
    <row r="167" ht="18" customHeight="1"/>
    <row r="168" ht="18" customHeight="1"/>
    <row r="169" ht="19.5" customHeight="1"/>
    <row r="170" ht="18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</sheetData>
  <mergeCells count="9">
    <mergeCell ref="A5:G5"/>
    <mergeCell ref="D139:E139"/>
    <mergeCell ref="D140:E140"/>
    <mergeCell ref="A1:G1"/>
    <mergeCell ref="A2:G2"/>
    <mergeCell ref="A3:G3"/>
    <mergeCell ref="A4:G4"/>
    <mergeCell ref="A139:B139"/>
    <mergeCell ref="A138:D138"/>
  </mergeCells>
  <printOptions horizontalCentered="1"/>
  <pageMargins left="0.2755905511811024" right="0.1968503937007874" top="0.31496062992125984" bottom="0.31496062992125984" header="0.3937007874015748" footer="0.5511811023622047"/>
  <pageSetup fitToHeight="0" fitToWidth="0" horizontalDpi="600" verticalDpi="600" orientation="portrait" paperSize="9" scale="85" r:id="rId1"/>
  <headerFooter alignWithMargins="0">
    <oddFooter>&amp;CStrona &amp;P</oddFooter>
  </headerFooter>
  <rowBreaks count="4" manualBreakCount="4">
    <brk id="27" max="6" man="1"/>
    <brk id="48" max="6" man="1"/>
    <brk id="81" max="6" man="1"/>
    <brk id="107" max="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F34"/>
  <sheetViews>
    <sheetView workbookViewId="0" topLeftCell="A4">
      <selection activeCell="A7" sqref="A7:F7"/>
    </sheetView>
  </sheetViews>
  <sheetFormatPr defaultColWidth="9.00390625" defaultRowHeight="12.75"/>
  <cols>
    <col min="1" max="1" width="4.875" style="0" customWidth="1"/>
    <col min="2" max="2" width="58.375" style="0" customWidth="1"/>
    <col min="3" max="3" width="8.375" style="0" customWidth="1"/>
    <col min="4" max="4" width="5.875" style="0" hidden="1" customWidth="1"/>
    <col min="5" max="5" width="12.25390625" style="0" customWidth="1"/>
    <col min="6" max="6" width="8.00390625" style="0" customWidth="1"/>
  </cols>
  <sheetData>
    <row r="1" spans="3:4" ht="12.75">
      <c r="C1" s="166"/>
      <c r="D1" s="165" t="s">
        <v>147</v>
      </c>
    </row>
    <row r="2" spans="3:4" ht="12.75">
      <c r="C2" s="166"/>
      <c r="D2" s="165"/>
    </row>
    <row r="3" spans="2:4" ht="12.75">
      <c r="B3" s="167"/>
      <c r="C3" s="168"/>
      <c r="D3" s="165"/>
    </row>
    <row r="4" spans="3:4" ht="12.75">
      <c r="C4" s="166"/>
      <c r="D4" s="165"/>
    </row>
    <row r="5" spans="3:4" ht="12.75">
      <c r="C5" s="166"/>
      <c r="D5" s="165"/>
    </row>
    <row r="7" spans="1:6" ht="21.75" customHeight="1">
      <c r="A7" s="533" t="s">
        <v>176</v>
      </c>
      <c r="B7" s="533"/>
      <c r="C7" s="533"/>
      <c r="D7" s="533"/>
      <c r="E7" s="533"/>
      <c r="F7" s="533"/>
    </row>
    <row r="8" spans="1:6" ht="23.25" customHeight="1">
      <c r="A8" s="534" t="s">
        <v>332</v>
      </c>
      <c r="B8" s="534"/>
      <c r="C8" s="534"/>
      <c r="D8" s="534"/>
      <c r="E8" s="534"/>
      <c r="F8" s="534"/>
    </row>
    <row r="9" spans="1:6" ht="21.75" customHeight="1">
      <c r="A9" s="534" t="s">
        <v>333</v>
      </c>
      <c r="B9" s="534"/>
      <c r="C9" s="534"/>
      <c r="D9" s="534"/>
      <c r="E9" s="534"/>
      <c r="F9" s="534"/>
    </row>
    <row r="10" spans="1:6" ht="24.75" customHeight="1">
      <c r="A10" s="534" t="s">
        <v>337</v>
      </c>
      <c r="B10" s="534"/>
      <c r="C10" s="534"/>
      <c r="D10" s="534"/>
      <c r="E10" s="534"/>
      <c r="F10" s="534"/>
    </row>
    <row r="11" spans="1:4" ht="15.75">
      <c r="A11" s="95"/>
      <c r="B11" s="95"/>
      <c r="C11" s="95"/>
      <c r="D11" s="95"/>
    </row>
    <row r="12" spans="1:6" ht="24.75" customHeight="1">
      <c r="A12" s="340" t="s">
        <v>91</v>
      </c>
      <c r="B12" s="350" t="s">
        <v>166</v>
      </c>
      <c r="C12" s="346" t="s">
        <v>174</v>
      </c>
      <c r="D12" s="351"/>
      <c r="E12" s="346" t="s">
        <v>175</v>
      </c>
      <c r="F12" s="340" t="s">
        <v>152</v>
      </c>
    </row>
    <row r="13" spans="1:6" ht="12.75">
      <c r="A13" s="272"/>
      <c r="B13" s="273"/>
      <c r="C13" s="274"/>
      <c r="D13" s="274"/>
      <c r="E13" s="275"/>
      <c r="F13" s="275"/>
    </row>
    <row r="14" spans="1:6" ht="15.75" customHeight="1">
      <c r="A14" s="276" t="s">
        <v>47</v>
      </c>
      <c r="B14" s="277" t="s">
        <v>103</v>
      </c>
      <c r="C14" s="326">
        <v>0</v>
      </c>
      <c r="D14" s="173"/>
      <c r="E14" s="352">
        <v>0</v>
      </c>
      <c r="F14" s="352">
        <v>0</v>
      </c>
    </row>
    <row r="15" spans="1:6" ht="19.5" customHeight="1">
      <c r="A15" s="278" t="s">
        <v>83</v>
      </c>
      <c r="B15" s="279" t="s">
        <v>97</v>
      </c>
      <c r="C15" s="320">
        <f>SUM(C18)</f>
        <v>1000</v>
      </c>
      <c r="D15" s="327"/>
      <c r="E15" s="348">
        <f>SUM(E18)</f>
        <v>0</v>
      </c>
      <c r="F15" s="348">
        <f>SUM(F18)</f>
        <v>0</v>
      </c>
    </row>
    <row r="16" spans="1:6" ht="11.25" customHeight="1" hidden="1">
      <c r="A16" s="280"/>
      <c r="B16" s="281"/>
      <c r="C16" s="292"/>
      <c r="D16" s="292"/>
      <c r="E16" s="301"/>
      <c r="F16" s="302" t="e">
        <f>((E16/C16)*100)</f>
        <v>#DIV/0!</v>
      </c>
    </row>
    <row r="17" spans="3:6" ht="12.75" customHeight="1" hidden="1">
      <c r="C17" s="321"/>
      <c r="D17" s="173"/>
      <c r="E17" s="301"/>
      <c r="F17" s="302" t="e">
        <f>((E17/C17)*100)</f>
        <v>#DIV/0!</v>
      </c>
    </row>
    <row r="18" spans="1:6" ht="60" customHeight="1">
      <c r="A18" s="271"/>
      <c r="B18" s="466" t="s">
        <v>341</v>
      </c>
      <c r="C18" s="322">
        <v>1000</v>
      </c>
      <c r="D18" s="328"/>
      <c r="E18" s="322">
        <v>0</v>
      </c>
      <c r="F18" s="282">
        <v>0</v>
      </c>
    </row>
    <row r="19" spans="1:6" ht="12.75">
      <c r="A19" s="272"/>
      <c r="B19" s="272"/>
      <c r="C19" s="293"/>
      <c r="D19" s="329"/>
      <c r="E19" s="330"/>
      <c r="F19" s="323"/>
    </row>
    <row r="20" spans="1:6" ht="12.75">
      <c r="A20" s="283" t="s">
        <v>84</v>
      </c>
      <c r="B20" s="284" t="s">
        <v>106</v>
      </c>
      <c r="C20" s="290">
        <f>SUM(C21)</f>
        <v>1000</v>
      </c>
      <c r="D20" s="331"/>
      <c r="E20" s="353">
        <f>SUM(E21)</f>
        <v>0</v>
      </c>
      <c r="F20" s="347">
        <f>SUM(F21)</f>
        <v>0</v>
      </c>
    </row>
    <row r="21" spans="1:6" ht="19.5" customHeight="1">
      <c r="A21" s="285"/>
      <c r="B21" s="286" t="s">
        <v>171</v>
      </c>
      <c r="C21" s="294">
        <f>SUM(C22)</f>
        <v>1000</v>
      </c>
      <c r="D21" s="332"/>
      <c r="E21" s="293">
        <f>SUM(E22)</f>
        <v>0</v>
      </c>
      <c r="F21" s="323">
        <f>((E21/C21)*100)</f>
        <v>0</v>
      </c>
    </row>
    <row r="22" spans="1:6" ht="20.25" customHeight="1">
      <c r="A22" s="285"/>
      <c r="B22" s="286" t="s">
        <v>173</v>
      </c>
      <c r="C22" s="295">
        <f>SUM(C23)</f>
        <v>1000</v>
      </c>
      <c r="D22" s="230"/>
      <c r="E22" s="293">
        <f>SUM(E23)</f>
        <v>0</v>
      </c>
      <c r="F22" s="301">
        <f>((E22/C22)*100)</f>
        <v>0</v>
      </c>
    </row>
    <row r="23" spans="1:6" ht="20.25" customHeight="1">
      <c r="A23" s="286"/>
      <c r="B23" s="447" t="s">
        <v>331</v>
      </c>
      <c r="C23" s="295">
        <v>1000</v>
      </c>
      <c r="D23" s="230"/>
      <c r="E23" s="293">
        <v>0</v>
      </c>
      <c r="F23" s="319">
        <f>((E23/C23)*100)</f>
        <v>0</v>
      </c>
    </row>
    <row r="24" spans="1:6" ht="0.75" customHeight="1" hidden="1">
      <c r="A24" s="286"/>
      <c r="B24" s="286" t="s">
        <v>107</v>
      </c>
      <c r="C24" s="295"/>
      <c r="D24" s="230"/>
      <c r="E24" s="301"/>
      <c r="F24" s="301"/>
    </row>
    <row r="25" spans="1:6" ht="12.75" customHeight="1" hidden="1">
      <c r="A25" s="286"/>
      <c r="B25" s="286" t="s">
        <v>108</v>
      </c>
      <c r="C25" s="295"/>
      <c r="D25" s="230"/>
      <c r="E25" s="301"/>
      <c r="F25" s="301"/>
    </row>
    <row r="26" spans="1:6" ht="0.75" customHeight="1" hidden="1">
      <c r="A26" s="287" t="s">
        <v>47</v>
      </c>
      <c r="B26" s="288" t="s">
        <v>103</v>
      </c>
      <c r="C26" s="296"/>
      <c r="D26" s="324">
        <v>800</v>
      </c>
      <c r="E26" s="301"/>
      <c r="F26" s="301"/>
    </row>
    <row r="27" spans="1:6" ht="12.75" customHeight="1" hidden="1">
      <c r="A27" s="287" t="s">
        <v>83</v>
      </c>
      <c r="B27" s="288" t="s">
        <v>97</v>
      </c>
      <c r="C27" s="296"/>
      <c r="D27" s="324">
        <v>80000</v>
      </c>
      <c r="E27" s="301"/>
      <c r="F27" s="301"/>
    </row>
    <row r="28" spans="1:6" ht="12.75" customHeight="1" hidden="1">
      <c r="A28" s="285"/>
      <c r="B28" s="286" t="s">
        <v>136</v>
      </c>
      <c r="C28" s="295"/>
      <c r="D28" s="230">
        <v>80000</v>
      </c>
      <c r="E28" s="301"/>
      <c r="F28" s="301"/>
    </row>
    <row r="29" spans="1:6" ht="12.75" customHeight="1" hidden="1">
      <c r="A29" s="287" t="s">
        <v>84</v>
      </c>
      <c r="B29" s="288" t="s">
        <v>106</v>
      </c>
      <c r="C29" s="296"/>
      <c r="D29" s="324">
        <v>80500</v>
      </c>
      <c r="E29" s="301"/>
      <c r="F29" s="301"/>
    </row>
    <row r="30" spans="1:6" ht="12.75" customHeight="1" hidden="1">
      <c r="A30" s="285"/>
      <c r="B30" s="286" t="s">
        <v>104</v>
      </c>
      <c r="C30" s="295"/>
      <c r="D30" s="230">
        <v>10000</v>
      </c>
      <c r="E30" s="301"/>
      <c r="F30" s="301"/>
    </row>
    <row r="31" spans="1:6" ht="12.75" customHeight="1" hidden="1">
      <c r="A31" s="285"/>
      <c r="B31" s="286" t="s">
        <v>105</v>
      </c>
      <c r="C31" s="295"/>
      <c r="D31" s="230">
        <v>68000</v>
      </c>
      <c r="E31" s="301"/>
      <c r="F31" s="301"/>
    </row>
    <row r="32" spans="1:6" ht="12.75" customHeight="1" hidden="1">
      <c r="A32" s="285"/>
      <c r="B32" s="286" t="s">
        <v>135</v>
      </c>
      <c r="C32" s="295"/>
      <c r="D32" s="230">
        <v>2500</v>
      </c>
      <c r="E32" s="301"/>
      <c r="F32" s="301"/>
    </row>
    <row r="33" spans="1:6" ht="27" customHeight="1">
      <c r="A33" s="287" t="s">
        <v>95</v>
      </c>
      <c r="B33" s="288" t="s">
        <v>178</v>
      </c>
      <c r="C33" s="300">
        <v>0</v>
      </c>
      <c r="D33" s="324"/>
      <c r="E33" s="325">
        <v>0</v>
      </c>
      <c r="F33" s="349">
        <v>0</v>
      </c>
    </row>
    <row r="34" spans="1:2" ht="12.75">
      <c r="A34" s="536" t="s">
        <v>279</v>
      </c>
      <c r="B34" s="537"/>
    </row>
  </sheetData>
  <mergeCells count="5">
    <mergeCell ref="A34:B34"/>
    <mergeCell ref="A7:F7"/>
    <mergeCell ref="A8:F8"/>
    <mergeCell ref="A9:F9"/>
    <mergeCell ref="A10:F10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4:H17"/>
  <sheetViews>
    <sheetView workbookViewId="0" topLeftCell="C1">
      <selection activeCell="I12" sqref="I12"/>
    </sheetView>
  </sheetViews>
  <sheetFormatPr defaultColWidth="9.00390625" defaultRowHeight="12.75"/>
  <cols>
    <col min="1" max="1" width="7.875" style="0" customWidth="1"/>
    <col min="2" max="2" width="20.75390625" style="0" customWidth="1"/>
    <col min="3" max="6" width="13.75390625" style="0" customWidth="1"/>
  </cols>
  <sheetData>
    <row r="4" spans="1:6" ht="12.75">
      <c r="A4" s="540" t="s">
        <v>342</v>
      </c>
      <c r="B4" s="540"/>
      <c r="C4" s="540"/>
      <c r="D4" s="540"/>
      <c r="E4" s="540"/>
      <c r="F4" s="540"/>
    </row>
    <row r="5" spans="1:7" ht="39" customHeight="1">
      <c r="A5" s="540"/>
      <c r="B5" s="540"/>
      <c r="C5" s="540"/>
      <c r="D5" s="540"/>
      <c r="E5" s="540"/>
      <c r="F5" s="540"/>
      <c r="G5" s="467"/>
    </row>
    <row r="6" spans="1:6" ht="12.75">
      <c r="A6" s="305"/>
      <c r="B6" s="305"/>
      <c r="C6" s="305"/>
      <c r="D6" s="305"/>
      <c r="E6" s="305"/>
      <c r="F6" s="305"/>
    </row>
    <row r="7" spans="1:6" ht="12.75">
      <c r="A7" s="305"/>
      <c r="B7" s="305"/>
      <c r="C7" s="305"/>
      <c r="D7" s="305"/>
      <c r="E7" s="305"/>
      <c r="F7" s="305"/>
    </row>
    <row r="8" spans="1:8" ht="29.25" customHeight="1">
      <c r="A8" s="544" t="s">
        <v>205</v>
      </c>
      <c r="B8" s="544" t="s">
        <v>206</v>
      </c>
      <c r="C8" s="543" t="s">
        <v>209</v>
      </c>
      <c r="D8" s="543"/>
      <c r="E8" s="543" t="s">
        <v>210</v>
      </c>
      <c r="F8" s="543"/>
      <c r="H8" s="468"/>
    </row>
    <row r="9" spans="1:8" ht="47.25">
      <c r="A9" s="545"/>
      <c r="B9" s="545"/>
      <c r="C9" s="306" t="s">
        <v>207</v>
      </c>
      <c r="D9" s="306" t="s">
        <v>208</v>
      </c>
      <c r="E9" s="306" t="s">
        <v>207</v>
      </c>
      <c r="F9" s="306" t="s">
        <v>208</v>
      </c>
      <c r="G9" s="470"/>
      <c r="H9" s="469"/>
    </row>
    <row r="10" spans="1:6" ht="27.75" customHeight="1">
      <c r="A10" s="307" t="s">
        <v>47</v>
      </c>
      <c r="B10" s="308" t="s">
        <v>211</v>
      </c>
      <c r="C10" s="310">
        <v>860899.39</v>
      </c>
      <c r="D10" s="310">
        <v>207283.8</v>
      </c>
      <c r="E10" s="310">
        <v>0</v>
      </c>
      <c r="F10" s="310">
        <v>0</v>
      </c>
    </row>
    <row r="11" spans="1:6" ht="74.25" customHeight="1">
      <c r="A11" s="307" t="s">
        <v>83</v>
      </c>
      <c r="B11" s="309" t="s">
        <v>212</v>
      </c>
      <c r="C11" s="310">
        <v>0</v>
      </c>
      <c r="D11" s="310">
        <v>0</v>
      </c>
      <c r="E11" s="310">
        <v>0</v>
      </c>
      <c r="F11" s="310">
        <v>0</v>
      </c>
    </row>
    <row r="12" spans="1:6" ht="24.75" customHeight="1">
      <c r="A12" s="538" t="s">
        <v>213</v>
      </c>
      <c r="B12" s="539"/>
      <c r="C12" s="333">
        <f>SUM(C10:C11)</f>
        <v>860899.39</v>
      </c>
      <c r="D12" s="333">
        <f>SUM(D10:D11)</f>
        <v>207283.8</v>
      </c>
      <c r="E12" s="333">
        <f>SUM(E10:E11)</f>
        <v>0</v>
      </c>
      <c r="F12" s="333">
        <f>SUM(F10:F11)</f>
        <v>0</v>
      </c>
    </row>
    <row r="13" spans="1:6" ht="12.75">
      <c r="A13" s="305"/>
      <c r="B13" s="305"/>
      <c r="C13" s="305"/>
      <c r="D13" s="305"/>
      <c r="E13" s="305"/>
      <c r="F13" s="305"/>
    </row>
    <row r="14" spans="1:6" ht="12.75">
      <c r="A14" s="541" t="s">
        <v>279</v>
      </c>
      <c r="B14" s="542"/>
      <c r="C14" s="305"/>
      <c r="D14" s="305"/>
      <c r="E14" s="305"/>
      <c r="F14" s="305"/>
    </row>
    <row r="17" ht="12.75">
      <c r="B17" s="303"/>
    </row>
  </sheetData>
  <mergeCells count="7">
    <mergeCell ref="A12:B12"/>
    <mergeCell ref="A4:F5"/>
    <mergeCell ref="A14:B14"/>
    <mergeCell ref="E8:F8"/>
    <mergeCell ref="C8:D8"/>
    <mergeCell ref="A8:A9"/>
    <mergeCell ref="B8:B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28"/>
  <sheetViews>
    <sheetView zoomScaleSheetLayoutView="100" workbookViewId="0" topLeftCell="A297">
      <selection activeCell="D74" sqref="D74"/>
    </sheetView>
  </sheetViews>
  <sheetFormatPr defaultColWidth="9.00390625" defaultRowHeight="12.75"/>
  <cols>
    <col min="1" max="1" width="5.25390625" style="78" customWidth="1"/>
    <col min="2" max="2" width="6.375" style="78" customWidth="1"/>
    <col min="3" max="3" width="5.25390625" style="78" customWidth="1"/>
    <col min="4" max="4" width="46.625" style="51" customWidth="1"/>
    <col min="5" max="5" width="14.25390625" style="51" customWidth="1"/>
    <col min="6" max="6" width="15.00390625" style="51" customWidth="1"/>
    <col min="7" max="7" width="11.00390625" style="51" customWidth="1"/>
    <col min="8" max="16384" width="9.125" style="51" customWidth="1"/>
  </cols>
  <sheetData>
    <row r="1" ht="12" customHeight="1">
      <c r="E1" s="94"/>
    </row>
    <row r="2" ht="12.75" hidden="1">
      <c r="E2" s="94"/>
    </row>
    <row r="3" ht="12.75" hidden="1">
      <c r="E3" s="94"/>
    </row>
    <row r="4" ht="12.75" hidden="1">
      <c r="E4" s="94"/>
    </row>
    <row r="5" ht="12.75" hidden="1">
      <c r="E5" s="94"/>
    </row>
    <row r="6" ht="3" customHeight="1">
      <c r="E6" s="94"/>
    </row>
    <row r="7" ht="39.75" customHeight="1">
      <c r="E7" s="94"/>
    </row>
    <row r="8" spans="1:7" ht="27" customHeight="1">
      <c r="A8" s="513" t="s">
        <v>197</v>
      </c>
      <c r="B8" s="513"/>
      <c r="C8" s="513"/>
      <c r="D8" s="513"/>
      <c r="E8" s="513"/>
      <c r="F8" s="513"/>
      <c r="G8" s="513"/>
    </row>
    <row r="9" spans="1:7" ht="27" customHeight="1">
      <c r="A9" s="513" t="s">
        <v>101</v>
      </c>
      <c r="B9" s="513"/>
      <c r="C9" s="513"/>
      <c r="D9" s="513"/>
      <c r="E9" s="513"/>
      <c r="F9" s="513"/>
      <c r="G9" s="513"/>
    </row>
    <row r="10" spans="1:7" ht="27" customHeight="1">
      <c r="A10" s="513" t="s">
        <v>276</v>
      </c>
      <c r="B10" s="513"/>
      <c r="C10" s="513"/>
      <c r="D10" s="513"/>
      <c r="E10" s="513"/>
      <c r="F10" s="513"/>
      <c r="G10" s="513"/>
    </row>
    <row r="11" spans="1:7" ht="27" customHeight="1">
      <c r="A11" s="511" t="s">
        <v>99</v>
      </c>
      <c r="B11" s="511"/>
      <c r="C11" s="511"/>
      <c r="D11" s="511"/>
      <c r="E11" s="511"/>
      <c r="F11" s="511"/>
      <c r="G11" s="511"/>
    </row>
    <row r="12" spans="1:5" ht="22.5" customHeight="1">
      <c r="A12" s="517"/>
      <c r="B12" s="517"/>
      <c r="C12" s="517"/>
      <c r="D12" s="517"/>
      <c r="E12" s="517"/>
    </row>
    <row r="13" spans="1:7" ht="41.25" customHeight="1">
      <c r="A13" s="4" t="s">
        <v>0</v>
      </c>
      <c r="B13" s="5" t="s">
        <v>1</v>
      </c>
      <c r="C13" s="3" t="s">
        <v>2</v>
      </c>
      <c r="D13" s="4" t="s">
        <v>3</v>
      </c>
      <c r="E13" s="6" t="s">
        <v>235</v>
      </c>
      <c r="F13" s="6" t="s">
        <v>155</v>
      </c>
      <c r="G13" s="6" t="s">
        <v>152</v>
      </c>
    </row>
    <row r="14" spans="1:7" ht="11.25" customHeight="1">
      <c r="A14" s="53">
        <v>1</v>
      </c>
      <c r="B14" s="54">
        <v>2</v>
      </c>
      <c r="C14" s="55">
        <v>3</v>
      </c>
      <c r="D14" s="53">
        <v>4</v>
      </c>
      <c r="E14" s="53">
        <v>5</v>
      </c>
      <c r="F14" s="53">
        <v>6</v>
      </c>
      <c r="G14" s="53">
        <v>7</v>
      </c>
    </row>
    <row r="15" spans="1:7" ht="21.75" customHeight="1">
      <c r="A15" s="13" t="s">
        <v>4</v>
      </c>
      <c r="B15" s="5"/>
      <c r="C15" s="3"/>
      <c r="D15" s="56" t="s">
        <v>5</v>
      </c>
      <c r="E15" s="218">
        <f>SUM(E16,E20,E22)</f>
        <v>2139806</v>
      </c>
      <c r="F15" s="218">
        <f>SUM(F16,F20,F22)</f>
        <v>990890.7000000001</v>
      </c>
      <c r="G15" s="218">
        <f aca="true" t="shared" si="0" ref="G15:G93">F15*100/E15</f>
        <v>46.30750170809877</v>
      </c>
    </row>
    <row r="16" spans="1:7" ht="25.5" customHeight="1">
      <c r="A16" s="15"/>
      <c r="B16" s="257" t="s">
        <v>6</v>
      </c>
      <c r="C16" s="48"/>
      <c r="D16" s="258" t="s">
        <v>7</v>
      </c>
      <c r="E16" s="229">
        <f>SUM(E17:E19)</f>
        <v>2117147</v>
      </c>
      <c r="F16" s="229">
        <f>SUM(F17:F19)</f>
        <v>969484.76</v>
      </c>
      <c r="G16" s="180">
        <f t="shared" si="0"/>
        <v>45.79203805876493</v>
      </c>
    </row>
    <row r="17" spans="1:7" ht="22.5" customHeight="1">
      <c r="A17" s="12"/>
      <c r="B17" s="86"/>
      <c r="C17" s="240">
        <v>6050</v>
      </c>
      <c r="D17" s="354" t="s">
        <v>102</v>
      </c>
      <c r="E17" s="246">
        <v>369511</v>
      </c>
      <c r="F17" s="246">
        <v>95667.11</v>
      </c>
      <c r="G17" s="228">
        <f t="shared" si="0"/>
        <v>25.890192714154654</v>
      </c>
    </row>
    <row r="18" spans="1:7" ht="22.5" customHeight="1">
      <c r="A18" s="12"/>
      <c r="B18" s="15"/>
      <c r="C18" s="148">
        <v>6057</v>
      </c>
      <c r="D18" s="360" t="s">
        <v>102</v>
      </c>
      <c r="E18" s="175">
        <v>1046131</v>
      </c>
      <c r="F18" s="175">
        <v>523065.5</v>
      </c>
      <c r="G18" s="178">
        <f t="shared" si="0"/>
        <v>50</v>
      </c>
    </row>
    <row r="19" spans="1:7" ht="15.75" customHeight="1">
      <c r="A19" s="12"/>
      <c r="B19" s="23"/>
      <c r="C19" s="35">
        <v>6059</v>
      </c>
      <c r="D19" s="259" t="s">
        <v>102</v>
      </c>
      <c r="E19" s="247">
        <v>701505</v>
      </c>
      <c r="F19" s="247">
        <v>350752.15</v>
      </c>
      <c r="G19" s="179">
        <f>F19*100/E19</f>
        <v>49.99995010726937</v>
      </c>
    </row>
    <row r="20" spans="1:7" ht="22.5" customHeight="1">
      <c r="A20" s="15"/>
      <c r="B20" s="260" t="s">
        <v>49</v>
      </c>
      <c r="C20" s="41"/>
      <c r="D20" s="64" t="s">
        <v>50</v>
      </c>
      <c r="E20" s="218">
        <f>SUM(E21)</f>
        <v>3100</v>
      </c>
      <c r="F20" s="218">
        <f>SUM(F21)</f>
        <v>1847.65</v>
      </c>
      <c r="G20" s="218">
        <f>F20*100/E20</f>
        <v>59.601612903225806</v>
      </c>
    </row>
    <row r="21" spans="1:7" ht="30.75" customHeight="1">
      <c r="A21" s="15"/>
      <c r="B21" s="29"/>
      <c r="C21" s="29">
        <v>2850</v>
      </c>
      <c r="D21" s="59" t="s">
        <v>51</v>
      </c>
      <c r="E21" s="219">
        <v>3100</v>
      </c>
      <c r="F21" s="219">
        <v>1847.65</v>
      </c>
      <c r="G21" s="221">
        <f>F21*100/E21</f>
        <v>59.601612903225806</v>
      </c>
    </row>
    <row r="22" spans="1:7" ht="27" customHeight="1">
      <c r="A22" s="36"/>
      <c r="B22" s="260" t="s">
        <v>160</v>
      </c>
      <c r="C22" s="41"/>
      <c r="D22" s="64" t="s">
        <v>16</v>
      </c>
      <c r="E22" s="218">
        <f>SUM(E23:E24)</f>
        <v>19559</v>
      </c>
      <c r="F22" s="218">
        <f>SUM(F23:F24)</f>
        <v>19558.29</v>
      </c>
      <c r="G22" s="218">
        <f t="shared" si="0"/>
        <v>99.9963699575643</v>
      </c>
    </row>
    <row r="23" spans="1:7" ht="24" customHeight="1">
      <c r="A23" s="36"/>
      <c r="B23" s="362"/>
      <c r="C23" s="111">
        <v>4210</v>
      </c>
      <c r="D23" s="57" t="s">
        <v>54</v>
      </c>
      <c r="E23" s="228">
        <v>383</v>
      </c>
      <c r="F23" s="228">
        <v>383</v>
      </c>
      <c r="G23" s="228">
        <f t="shared" si="0"/>
        <v>100</v>
      </c>
    </row>
    <row r="24" spans="1:7" ht="24.75" customHeight="1">
      <c r="A24" s="15"/>
      <c r="B24" s="18"/>
      <c r="C24" s="23">
        <v>4430</v>
      </c>
      <c r="D24" s="60" t="s">
        <v>48</v>
      </c>
      <c r="E24" s="217">
        <v>19176</v>
      </c>
      <c r="F24" s="217">
        <v>19175.29</v>
      </c>
      <c r="G24" s="179">
        <f t="shared" si="0"/>
        <v>99.99629745515227</v>
      </c>
    </row>
    <row r="25" spans="1:7" ht="30.75" customHeight="1">
      <c r="A25" s="4">
        <v>150</v>
      </c>
      <c r="B25" s="5"/>
      <c r="C25" s="41"/>
      <c r="D25" s="56" t="s">
        <v>225</v>
      </c>
      <c r="E25" s="218">
        <f>SUM(E26)</f>
        <v>13440</v>
      </c>
      <c r="F25" s="218">
        <f>SUM(F26)</f>
        <v>13440</v>
      </c>
      <c r="G25" s="218">
        <f>F25*100/E25</f>
        <v>100</v>
      </c>
    </row>
    <row r="26" spans="1:7" ht="30.75" customHeight="1">
      <c r="A26" s="36"/>
      <c r="B26" s="28">
        <v>15011</v>
      </c>
      <c r="C26" s="41"/>
      <c r="D26" s="61" t="s">
        <v>226</v>
      </c>
      <c r="E26" s="218">
        <f>SUM(E27)</f>
        <v>13440</v>
      </c>
      <c r="F26" s="218">
        <f>SUM(F27)</f>
        <v>13440</v>
      </c>
      <c r="G26" s="218">
        <f>F26*100/E26</f>
        <v>100</v>
      </c>
    </row>
    <row r="27" spans="1:7" ht="57" customHeight="1">
      <c r="A27" s="15" t="s">
        <v>109</v>
      </c>
      <c r="B27" s="18"/>
      <c r="C27" s="12">
        <v>6639</v>
      </c>
      <c r="D27" s="60" t="s">
        <v>227</v>
      </c>
      <c r="E27" s="216">
        <v>13440</v>
      </c>
      <c r="F27" s="175">
        <v>13440</v>
      </c>
      <c r="G27" s="228">
        <f>F27*100/E27</f>
        <v>100</v>
      </c>
    </row>
    <row r="28" spans="1:7" ht="22.5" customHeight="1">
      <c r="A28" s="4">
        <v>600</v>
      </c>
      <c r="B28" s="5"/>
      <c r="C28" s="3"/>
      <c r="D28" s="56" t="s">
        <v>52</v>
      </c>
      <c r="E28" s="180">
        <f>SUM(E29,E31)</f>
        <v>329962</v>
      </c>
      <c r="F28" s="180">
        <f>SUM(F31)</f>
        <v>124496.96</v>
      </c>
      <c r="G28" s="180">
        <f t="shared" si="0"/>
        <v>37.730696261993806</v>
      </c>
    </row>
    <row r="29" spans="1:7" ht="22.5" customHeight="1">
      <c r="A29" s="36"/>
      <c r="B29" s="28">
        <v>60014</v>
      </c>
      <c r="C29" s="41"/>
      <c r="D29" s="61" t="s">
        <v>253</v>
      </c>
      <c r="E29" s="218">
        <f>SUM(E30)</f>
        <v>150000</v>
      </c>
      <c r="F29" s="218">
        <f>SUM(F30)</f>
        <v>0</v>
      </c>
      <c r="G29" s="228">
        <f t="shared" si="0"/>
        <v>0</v>
      </c>
    </row>
    <row r="30" spans="1:7" ht="55.5" customHeight="1">
      <c r="A30" s="36"/>
      <c r="B30" s="28"/>
      <c r="C30" s="371">
        <v>6300</v>
      </c>
      <c r="D30" s="375" t="s">
        <v>254</v>
      </c>
      <c r="E30" s="179">
        <v>150000</v>
      </c>
      <c r="F30" s="179">
        <v>0</v>
      </c>
      <c r="G30" s="221">
        <f t="shared" si="0"/>
        <v>0</v>
      </c>
    </row>
    <row r="31" spans="1:7" ht="22.5" customHeight="1">
      <c r="A31" s="36"/>
      <c r="B31" s="28">
        <v>60016</v>
      </c>
      <c r="C31" s="41"/>
      <c r="D31" s="61" t="s">
        <v>53</v>
      </c>
      <c r="E31" s="218">
        <f>SUM(E32:E35)</f>
        <v>179962</v>
      </c>
      <c r="F31" s="218">
        <f>SUM(F32:F35)</f>
        <v>124496.96</v>
      </c>
      <c r="G31" s="218">
        <f t="shared" si="0"/>
        <v>69.17958235627522</v>
      </c>
    </row>
    <row r="32" spans="1:7" ht="22.5" customHeight="1">
      <c r="A32" s="15" t="s">
        <v>109</v>
      </c>
      <c r="B32" s="18"/>
      <c r="C32" s="12">
        <v>4210</v>
      </c>
      <c r="D32" s="57" t="s">
        <v>54</v>
      </c>
      <c r="E32" s="216">
        <v>72628</v>
      </c>
      <c r="F32" s="175">
        <v>71237.05</v>
      </c>
      <c r="G32" s="228">
        <f t="shared" si="0"/>
        <v>98.08482954232528</v>
      </c>
    </row>
    <row r="33" spans="1:7" ht="22.5" customHeight="1">
      <c r="A33" s="15"/>
      <c r="B33" s="18"/>
      <c r="C33" s="12">
        <v>4270</v>
      </c>
      <c r="D33" s="57" t="s">
        <v>55</v>
      </c>
      <c r="E33" s="216">
        <v>51689</v>
      </c>
      <c r="F33" s="175">
        <v>49200.91</v>
      </c>
      <c r="G33" s="178">
        <f t="shared" si="0"/>
        <v>95.18642264311556</v>
      </c>
    </row>
    <row r="34" spans="1:7" ht="22.5" customHeight="1">
      <c r="A34" s="15"/>
      <c r="B34" s="18"/>
      <c r="C34" s="12">
        <v>4300</v>
      </c>
      <c r="D34" s="57" t="s">
        <v>56</v>
      </c>
      <c r="E34" s="216">
        <v>30645</v>
      </c>
      <c r="F34" s="175">
        <v>4059</v>
      </c>
      <c r="G34" s="178">
        <f t="shared" si="0"/>
        <v>13.245227606461087</v>
      </c>
    </row>
    <row r="35" spans="1:7" ht="22.5" customHeight="1">
      <c r="A35" s="15"/>
      <c r="B35" s="18"/>
      <c r="C35" s="126">
        <v>6050</v>
      </c>
      <c r="D35" s="60" t="s">
        <v>102</v>
      </c>
      <c r="E35" s="216">
        <v>25000</v>
      </c>
      <c r="F35" s="175">
        <v>0</v>
      </c>
      <c r="G35" s="178">
        <f t="shared" si="0"/>
        <v>0</v>
      </c>
    </row>
    <row r="36" spans="1:7" ht="25.5" customHeight="1">
      <c r="A36" s="4">
        <v>700</v>
      </c>
      <c r="B36" s="5"/>
      <c r="C36" s="3"/>
      <c r="D36" s="58" t="s">
        <v>8</v>
      </c>
      <c r="E36" s="180">
        <f>SUM(E37,E40)</f>
        <v>270009</v>
      </c>
      <c r="F36" s="180">
        <f>SUM(F40,F37)</f>
        <v>42220.31999999999</v>
      </c>
      <c r="G36" s="180">
        <f t="shared" si="0"/>
        <v>15.636634334411072</v>
      </c>
    </row>
    <row r="37" spans="1:7" ht="24.75" customHeight="1">
      <c r="A37" s="36"/>
      <c r="B37" s="5">
        <v>70005</v>
      </c>
      <c r="C37" s="3"/>
      <c r="D37" s="56" t="s">
        <v>9</v>
      </c>
      <c r="E37" s="180">
        <f>SUM(E38:E39)</f>
        <v>245000</v>
      </c>
      <c r="F37" s="180">
        <f>SUM(F38:F39)</f>
        <v>34399.59</v>
      </c>
      <c r="G37" s="218">
        <f t="shared" si="0"/>
        <v>14.040648979591834</v>
      </c>
    </row>
    <row r="38" spans="1:7" ht="22.5" customHeight="1">
      <c r="A38" s="36"/>
      <c r="B38" s="39"/>
      <c r="C38" s="42">
        <v>4300</v>
      </c>
      <c r="D38" s="57" t="s">
        <v>56</v>
      </c>
      <c r="E38" s="216">
        <v>225000</v>
      </c>
      <c r="F38" s="175">
        <v>34399.59</v>
      </c>
      <c r="G38" s="178">
        <f t="shared" si="0"/>
        <v>15.288706666666664</v>
      </c>
    </row>
    <row r="39" spans="1:7" ht="30" customHeight="1">
      <c r="A39" s="36"/>
      <c r="B39" s="39"/>
      <c r="C39" s="42">
        <v>4590</v>
      </c>
      <c r="D39" s="60" t="s">
        <v>255</v>
      </c>
      <c r="E39" s="216">
        <v>20000</v>
      </c>
      <c r="F39" s="175">
        <v>0</v>
      </c>
      <c r="G39" s="178">
        <f t="shared" si="0"/>
        <v>0</v>
      </c>
    </row>
    <row r="40" spans="1:7" ht="24.75" customHeight="1">
      <c r="A40" s="15"/>
      <c r="B40" s="106">
        <v>70095</v>
      </c>
      <c r="C40" s="181"/>
      <c r="D40" s="192" t="s">
        <v>16</v>
      </c>
      <c r="E40" s="220">
        <f>SUM(E41:E42)</f>
        <v>25009</v>
      </c>
      <c r="F40" s="180">
        <f>SUM(F41:F42)</f>
        <v>7820.73</v>
      </c>
      <c r="G40" s="180">
        <f t="shared" si="0"/>
        <v>31.27166220160742</v>
      </c>
    </row>
    <row r="41" spans="1:9" ht="21" customHeight="1">
      <c r="A41" s="36"/>
      <c r="B41" s="36"/>
      <c r="C41" s="15">
        <v>4210</v>
      </c>
      <c r="D41" s="194" t="s">
        <v>54</v>
      </c>
      <c r="E41" s="213">
        <v>17509</v>
      </c>
      <c r="F41" s="213">
        <v>7820.73</v>
      </c>
      <c r="G41" s="228">
        <f t="shared" si="0"/>
        <v>44.6669141584328</v>
      </c>
      <c r="H41" s="157"/>
      <c r="I41" s="52"/>
    </row>
    <row r="42" spans="1:9" ht="22.5" customHeight="1">
      <c r="A42" s="33"/>
      <c r="B42" s="33"/>
      <c r="C42" s="23">
        <v>6050</v>
      </c>
      <c r="D42" s="67" t="s">
        <v>102</v>
      </c>
      <c r="E42" s="217">
        <v>7500</v>
      </c>
      <c r="F42" s="217">
        <v>0</v>
      </c>
      <c r="G42" s="179">
        <f t="shared" si="0"/>
        <v>0</v>
      </c>
      <c r="H42" s="157"/>
      <c r="I42" s="52"/>
    </row>
    <row r="43" spans="1:7" ht="25.5" customHeight="1">
      <c r="A43" s="102">
        <v>750</v>
      </c>
      <c r="B43" s="122"/>
      <c r="C43" s="122"/>
      <c r="D43" s="145" t="s">
        <v>179</v>
      </c>
      <c r="E43" s="220">
        <f>SUM(E44,E52,E57,E75,E81)</f>
        <v>1770603</v>
      </c>
      <c r="F43" s="180">
        <f>SUM(F44,F52,F57,F75,F81)</f>
        <v>838554.19</v>
      </c>
      <c r="G43" s="180">
        <f t="shared" si="0"/>
        <v>47.3598084946202</v>
      </c>
    </row>
    <row r="44" spans="1:7" ht="24.75" customHeight="1">
      <c r="A44" s="97"/>
      <c r="B44" s="3">
        <v>75011</v>
      </c>
      <c r="C44" s="3"/>
      <c r="D44" s="56" t="s">
        <v>14</v>
      </c>
      <c r="E44" s="180">
        <f>SUM(E45:E51)</f>
        <v>53464</v>
      </c>
      <c r="F44" s="180">
        <f>SUM(F45:F51)</f>
        <v>28219.41</v>
      </c>
      <c r="G44" s="180">
        <f t="shared" si="0"/>
        <v>52.78207765973365</v>
      </c>
    </row>
    <row r="45" spans="1:12" ht="22.5" customHeight="1">
      <c r="A45" s="36"/>
      <c r="B45" s="46"/>
      <c r="C45" s="46">
        <v>4010</v>
      </c>
      <c r="D45" s="194" t="s">
        <v>59</v>
      </c>
      <c r="E45" s="246">
        <v>37200</v>
      </c>
      <c r="F45" s="241">
        <v>18600</v>
      </c>
      <c r="G45" s="228">
        <f t="shared" si="0"/>
        <v>50</v>
      </c>
      <c r="K45" s="52"/>
      <c r="L45" s="52"/>
    </row>
    <row r="46" spans="1:9" ht="22.5" customHeight="1">
      <c r="A46" s="15"/>
      <c r="B46" s="148"/>
      <c r="C46" s="15">
        <v>4040</v>
      </c>
      <c r="D46" s="52" t="s">
        <v>60</v>
      </c>
      <c r="E46" s="216">
        <v>3000</v>
      </c>
      <c r="F46" s="216">
        <v>3000</v>
      </c>
      <c r="G46" s="178">
        <f t="shared" si="0"/>
        <v>100</v>
      </c>
      <c r="H46" s="92"/>
      <c r="I46" s="92"/>
    </row>
    <row r="47" spans="1:7" ht="22.5" customHeight="1">
      <c r="A47" s="15"/>
      <c r="B47" s="15"/>
      <c r="C47" s="148">
        <v>4110</v>
      </c>
      <c r="D47" s="57" t="s">
        <v>61</v>
      </c>
      <c r="E47" s="216">
        <v>6070</v>
      </c>
      <c r="F47" s="216">
        <v>3261.6</v>
      </c>
      <c r="G47" s="178">
        <f t="shared" si="0"/>
        <v>53.733113673805605</v>
      </c>
    </row>
    <row r="48" spans="1:7" ht="22.5" customHeight="1">
      <c r="A48" s="15"/>
      <c r="B48" s="18"/>
      <c r="C48" s="12">
        <v>4120</v>
      </c>
      <c r="D48" s="57" t="s">
        <v>62</v>
      </c>
      <c r="E48" s="216">
        <v>985</v>
      </c>
      <c r="F48" s="175">
        <v>529.2</v>
      </c>
      <c r="G48" s="178">
        <f t="shared" si="0"/>
        <v>53.725888324873104</v>
      </c>
    </row>
    <row r="49" spans="1:7" ht="22.5" customHeight="1">
      <c r="A49" s="15"/>
      <c r="B49" s="12"/>
      <c r="C49" s="12">
        <v>4210</v>
      </c>
      <c r="D49" s="57" t="s">
        <v>54</v>
      </c>
      <c r="E49" s="216">
        <v>768</v>
      </c>
      <c r="F49" s="175">
        <v>250.2</v>
      </c>
      <c r="G49" s="178">
        <f t="shared" si="0"/>
        <v>32.578125</v>
      </c>
    </row>
    <row r="50" spans="1:7" ht="22.5" customHeight="1">
      <c r="A50" s="15"/>
      <c r="B50" s="15"/>
      <c r="C50" s="12">
        <v>4300</v>
      </c>
      <c r="D50" s="57" t="s">
        <v>56</v>
      </c>
      <c r="E50" s="216">
        <v>4441</v>
      </c>
      <c r="F50" s="175">
        <v>2054.75</v>
      </c>
      <c r="G50" s="178">
        <f t="shared" si="0"/>
        <v>46.26773249268183</v>
      </c>
    </row>
    <row r="51" spans="1:7" ht="22.5" customHeight="1">
      <c r="A51" s="15"/>
      <c r="B51" s="18"/>
      <c r="C51" s="12">
        <v>4410</v>
      </c>
      <c r="D51" s="57" t="s">
        <v>63</v>
      </c>
      <c r="E51" s="216">
        <v>1000</v>
      </c>
      <c r="F51" s="175">
        <v>523.66</v>
      </c>
      <c r="G51" s="178">
        <f t="shared" si="0"/>
        <v>52.366</v>
      </c>
    </row>
    <row r="52" spans="1:7" ht="22.5" customHeight="1">
      <c r="A52" s="15"/>
      <c r="B52" s="5">
        <v>75022</v>
      </c>
      <c r="C52" s="3"/>
      <c r="D52" s="56" t="s">
        <v>65</v>
      </c>
      <c r="E52" s="180">
        <f>SUM(E53:E56)</f>
        <v>42100</v>
      </c>
      <c r="F52" s="180">
        <f>SUM(F53:F56)</f>
        <v>20280.73</v>
      </c>
      <c r="G52" s="180">
        <f t="shared" si="0"/>
        <v>48.17275534441805</v>
      </c>
    </row>
    <row r="53" spans="1:7" ht="22.5" customHeight="1">
      <c r="A53" s="36"/>
      <c r="B53" s="18"/>
      <c r="C53" s="12">
        <v>3030</v>
      </c>
      <c r="D53" s="57" t="s">
        <v>57</v>
      </c>
      <c r="E53" s="216">
        <v>35000</v>
      </c>
      <c r="F53" s="175">
        <v>19180</v>
      </c>
      <c r="G53" s="228">
        <f t="shared" si="0"/>
        <v>54.8</v>
      </c>
    </row>
    <row r="54" spans="1:7" ht="22.5" customHeight="1">
      <c r="A54" s="15"/>
      <c r="B54" s="18"/>
      <c r="C54" s="12">
        <v>4210</v>
      </c>
      <c r="D54" s="57" t="s">
        <v>54</v>
      </c>
      <c r="E54" s="216">
        <v>6000</v>
      </c>
      <c r="F54" s="175">
        <v>265.84</v>
      </c>
      <c r="G54" s="178">
        <f t="shared" si="0"/>
        <v>4.430666666666666</v>
      </c>
    </row>
    <row r="55" spans="1:7" ht="22.5" customHeight="1">
      <c r="A55" s="15"/>
      <c r="B55" s="18"/>
      <c r="C55" s="12">
        <v>4300</v>
      </c>
      <c r="D55" s="57" t="s">
        <v>56</v>
      </c>
      <c r="E55" s="216">
        <v>1000</v>
      </c>
      <c r="F55" s="175">
        <v>834.89</v>
      </c>
      <c r="G55" s="178">
        <f t="shared" si="0"/>
        <v>83.489</v>
      </c>
    </row>
    <row r="56" spans="1:7" ht="22.5" customHeight="1">
      <c r="A56" s="15"/>
      <c r="B56" s="18"/>
      <c r="C56" s="12">
        <v>4410</v>
      </c>
      <c r="D56" s="57" t="s">
        <v>63</v>
      </c>
      <c r="E56" s="216">
        <v>100</v>
      </c>
      <c r="F56" s="175">
        <v>0</v>
      </c>
      <c r="G56" s="178">
        <f t="shared" si="0"/>
        <v>0</v>
      </c>
    </row>
    <row r="57" spans="1:7" ht="34.5" customHeight="1">
      <c r="A57" s="15"/>
      <c r="B57" s="4">
        <v>75023</v>
      </c>
      <c r="C57" s="4"/>
      <c r="D57" s="56" t="s">
        <v>66</v>
      </c>
      <c r="E57" s="180">
        <f>SUM(E58:E74)</f>
        <v>1646033</v>
      </c>
      <c r="F57" s="180">
        <f>SUM(F58:F74)</f>
        <v>766227.09</v>
      </c>
      <c r="G57" s="180">
        <f t="shared" si="0"/>
        <v>46.54992275367505</v>
      </c>
    </row>
    <row r="58" spans="1:7" ht="23.25" customHeight="1">
      <c r="A58" s="36"/>
      <c r="B58" s="18"/>
      <c r="C58" s="12">
        <v>4010</v>
      </c>
      <c r="D58" s="57" t="s">
        <v>59</v>
      </c>
      <c r="E58" s="216">
        <v>1109620</v>
      </c>
      <c r="F58" s="175">
        <v>430850.14</v>
      </c>
      <c r="G58" s="228">
        <f t="shared" si="0"/>
        <v>38.828620608857086</v>
      </c>
    </row>
    <row r="59" spans="1:7" s="52" customFormat="1" ht="26.25" customHeight="1">
      <c r="A59" s="15"/>
      <c r="B59" s="18"/>
      <c r="C59" s="12">
        <v>4040</v>
      </c>
      <c r="D59" s="57" t="s">
        <v>60</v>
      </c>
      <c r="E59" s="216">
        <v>73360</v>
      </c>
      <c r="F59" s="175">
        <v>68705.71</v>
      </c>
      <c r="G59" s="178">
        <f t="shared" si="0"/>
        <v>93.65554798255181</v>
      </c>
    </row>
    <row r="60" spans="1:7" s="52" customFormat="1" ht="24" customHeight="1">
      <c r="A60" s="15"/>
      <c r="B60" s="18"/>
      <c r="C60" s="12">
        <v>4110</v>
      </c>
      <c r="D60" s="57" t="s">
        <v>61</v>
      </c>
      <c r="E60" s="216">
        <v>170552</v>
      </c>
      <c r="F60" s="175">
        <v>74576.52</v>
      </c>
      <c r="G60" s="178">
        <f t="shared" si="0"/>
        <v>43.72655846897134</v>
      </c>
    </row>
    <row r="61" spans="1:7" s="52" customFormat="1" ht="24" customHeight="1">
      <c r="A61" s="15"/>
      <c r="B61" s="18"/>
      <c r="C61" s="12">
        <v>4120</v>
      </c>
      <c r="D61" s="57" t="s">
        <v>62</v>
      </c>
      <c r="E61" s="216">
        <v>27673</v>
      </c>
      <c r="F61" s="175">
        <v>8439.44</v>
      </c>
      <c r="G61" s="178">
        <f t="shared" si="0"/>
        <v>30.49701875474289</v>
      </c>
    </row>
    <row r="62" spans="1:7" s="52" customFormat="1" ht="24" customHeight="1">
      <c r="A62" s="15"/>
      <c r="B62" s="18"/>
      <c r="C62" s="12">
        <v>4210</v>
      </c>
      <c r="D62" s="57" t="s">
        <v>54</v>
      </c>
      <c r="E62" s="216">
        <v>46172</v>
      </c>
      <c r="F62" s="175">
        <v>12423.28</v>
      </c>
      <c r="G62" s="178">
        <f t="shared" si="0"/>
        <v>26.906523434115915</v>
      </c>
    </row>
    <row r="63" spans="1:7" s="52" customFormat="1" ht="24" customHeight="1">
      <c r="A63" s="15"/>
      <c r="B63" s="18"/>
      <c r="C63" s="12">
        <v>4260</v>
      </c>
      <c r="D63" s="57" t="s">
        <v>58</v>
      </c>
      <c r="E63" s="216">
        <v>30000</v>
      </c>
      <c r="F63" s="175">
        <v>22159.71</v>
      </c>
      <c r="G63" s="178">
        <f t="shared" si="0"/>
        <v>73.8657</v>
      </c>
    </row>
    <row r="64" spans="1:7" s="52" customFormat="1" ht="24" customHeight="1">
      <c r="A64" s="15"/>
      <c r="B64" s="18"/>
      <c r="C64" s="12">
        <v>4280</v>
      </c>
      <c r="D64" s="57" t="s">
        <v>181</v>
      </c>
      <c r="E64" s="216">
        <v>2200</v>
      </c>
      <c r="F64" s="175">
        <v>230</v>
      </c>
      <c r="G64" s="178">
        <f t="shared" si="0"/>
        <v>10.454545454545455</v>
      </c>
    </row>
    <row r="65" spans="1:7" ht="24" customHeight="1">
      <c r="A65" s="15"/>
      <c r="B65" s="18"/>
      <c r="C65" s="12">
        <v>4300</v>
      </c>
      <c r="D65" s="57" t="s">
        <v>56</v>
      </c>
      <c r="E65" s="216">
        <v>69700</v>
      </c>
      <c r="F65" s="175">
        <v>49138.34</v>
      </c>
      <c r="G65" s="178">
        <f t="shared" si="0"/>
        <v>70.49977044476327</v>
      </c>
    </row>
    <row r="66" spans="1:7" ht="24" customHeight="1">
      <c r="A66" s="15"/>
      <c r="B66" s="18"/>
      <c r="C66" s="12">
        <v>4350</v>
      </c>
      <c r="D66" s="57" t="s">
        <v>161</v>
      </c>
      <c r="E66" s="216">
        <v>1500</v>
      </c>
      <c r="F66" s="175">
        <v>730.62</v>
      </c>
      <c r="G66" s="178">
        <f t="shared" si="0"/>
        <v>48.708</v>
      </c>
    </row>
    <row r="67" spans="1:7" ht="30" customHeight="1">
      <c r="A67" s="15"/>
      <c r="B67" s="18"/>
      <c r="C67" s="12">
        <v>4360</v>
      </c>
      <c r="D67" s="60" t="s">
        <v>259</v>
      </c>
      <c r="E67" s="216">
        <v>3200</v>
      </c>
      <c r="F67" s="175">
        <v>1995.28</v>
      </c>
      <c r="G67" s="178">
        <f t="shared" si="0"/>
        <v>62.3525</v>
      </c>
    </row>
    <row r="68" spans="1:7" ht="42" customHeight="1">
      <c r="A68" s="15"/>
      <c r="B68" s="18"/>
      <c r="C68" s="12">
        <v>4370</v>
      </c>
      <c r="D68" s="60" t="s">
        <v>277</v>
      </c>
      <c r="E68" s="216">
        <v>5000</v>
      </c>
      <c r="F68" s="175">
        <v>2214.37</v>
      </c>
      <c r="G68" s="178">
        <f t="shared" si="0"/>
        <v>44.2874</v>
      </c>
    </row>
    <row r="69" spans="1:7" ht="24" customHeight="1">
      <c r="A69" s="15"/>
      <c r="B69" s="18"/>
      <c r="C69" s="12">
        <v>4410</v>
      </c>
      <c r="D69" s="57" t="s">
        <v>63</v>
      </c>
      <c r="E69" s="216">
        <v>8000</v>
      </c>
      <c r="F69" s="175">
        <v>4282.78</v>
      </c>
      <c r="G69" s="178">
        <f t="shared" si="0"/>
        <v>53.53475</v>
      </c>
    </row>
    <row r="70" spans="1:7" ht="24" customHeight="1">
      <c r="A70" s="15"/>
      <c r="B70" s="18"/>
      <c r="C70" s="12">
        <v>4430</v>
      </c>
      <c r="D70" s="57" t="s">
        <v>48</v>
      </c>
      <c r="E70" s="216">
        <v>4500</v>
      </c>
      <c r="F70" s="175">
        <v>3389</v>
      </c>
      <c r="G70" s="178">
        <f t="shared" si="0"/>
        <v>75.31111111111112</v>
      </c>
    </row>
    <row r="71" spans="1:7" ht="24" customHeight="1">
      <c r="A71" s="15"/>
      <c r="B71" s="18"/>
      <c r="C71" s="12">
        <v>4440</v>
      </c>
      <c r="D71" s="57" t="s">
        <v>64</v>
      </c>
      <c r="E71" s="216">
        <v>20200</v>
      </c>
      <c r="F71" s="175">
        <v>14357</v>
      </c>
      <c r="G71" s="178">
        <f t="shared" si="0"/>
        <v>71.07425742574257</v>
      </c>
    </row>
    <row r="72" spans="1:7" ht="24" customHeight="1">
      <c r="A72" s="15"/>
      <c r="B72" s="18"/>
      <c r="C72" s="12">
        <v>4480</v>
      </c>
      <c r="D72" s="57" t="s">
        <v>25</v>
      </c>
      <c r="E72" s="216">
        <v>66150</v>
      </c>
      <c r="F72" s="175">
        <v>66150</v>
      </c>
      <c r="G72" s="178">
        <f t="shared" si="0"/>
        <v>100</v>
      </c>
    </row>
    <row r="73" spans="1:7" ht="32.25" customHeight="1">
      <c r="A73" s="15"/>
      <c r="B73" s="18"/>
      <c r="C73" s="12">
        <v>4500</v>
      </c>
      <c r="D73" s="60" t="s">
        <v>228</v>
      </c>
      <c r="E73" s="216">
        <v>206</v>
      </c>
      <c r="F73" s="175">
        <v>206</v>
      </c>
      <c r="G73" s="178">
        <f t="shared" si="0"/>
        <v>100</v>
      </c>
    </row>
    <row r="74" spans="1:7" ht="27.75" customHeight="1">
      <c r="A74" s="15"/>
      <c r="B74" s="18"/>
      <c r="C74" s="12">
        <v>4700</v>
      </c>
      <c r="D74" s="60" t="s">
        <v>196</v>
      </c>
      <c r="E74" s="216">
        <v>8000</v>
      </c>
      <c r="F74" s="175">
        <v>6378.9</v>
      </c>
      <c r="G74" s="178">
        <f t="shared" si="0"/>
        <v>79.73625</v>
      </c>
    </row>
    <row r="75" spans="1:7" ht="27.75" customHeight="1">
      <c r="A75" s="15"/>
      <c r="B75" s="102">
        <v>75056</v>
      </c>
      <c r="C75" s="40"/>
      <c r="D75" s="361" t="s">
        <v>240</v>
      </c>
      <c r="E75" s="261">
        <f>SUM(E76:E80)</f>
        <v>9513</v>
      </c>
      <c r="F75" s="261">
        <f>SUM(F76:F80)</f>
        <v>8706.61</v>
      </c>
      <c r="G75" s="220">
        <f t="shared" si="0"/>
        <v>91.52328392725744</v>
      </c>
    </row>
    <row r="76" spans="1:7" ht="27.75" customHeight="1">
      <c r="A76" s="15"/>
      <c r="B76" s="18"/>
      <c r="C76" s="12">
        <v>3020</v>
      </c>
      <c r="D76" s="334" t="s">
        <v>256</v>
      </c>
      <c r="E76" s="175">
        <v>7161</v>
      </c>
      <c r="F76" s="175">
        <v>6478</v>
      </c>
      <c r="G76" s="178">
        <f t="shared" si="0"/>
        <v>90.46222594609691</v>
      </c>
    </row>
    <row r="77" spans="1:7" ht="27.75" customHeight="1">
      <c r="A77" s="15"/>
      <c r="B77" s="18"/>
      <c r="C77" s="12">
        <v>4110</v>
      </c>
      <c r="D77" s="57" t="s">
        <v>61</v>
      </c>
      <c r="E77" s="175">
        <v>1084</v>
      </c>
      <c r="F77" s="175">
        <v>978.19</v>
      </c>
      <c r="G77" s="178">
        <f t="shared" si="0"/>
        <v>90.23892988929889</v>
      </c>
    </row>
    <row r="78" spans="1:7" ht="27.75" customHeight="1">
      <c r="A78" s="15"/>
      <c r="B78" s="18"/>
      <c r="C78" s="12">
        <v>4120</v>
      </c>
      <c r="D78" s="57" t="s">
        <v>62</v>
      </c>
      <c r="E78" s="175">
        <v>117</v>
      </c>
      <c r="F78" s="175">
        <v>99.96</v>
      </c>
      <c r="G78" s="178">
        <f t="shared" si="0"/>
        <v>85.43589743589743</v>
      </c>
    </row>
    <row r="79" spans="1:7" ht="27.75" customHeight="1">
      <c r="A79" s="15"/>
      <c r="B79" s="18"/>
      <c r="C79" s="12">
        <v>4210</v>
      </c>
      <c r="D79" s="57" t="s">
        <v>54</v>
      </c>
      <c r="E79" s="175">
        <v>800</v>
      </c>
      <c r="F79" s="175">
        <v>800</v>
      </c>
      <c r="G79" s="178">
        <f t="shared" si="0"/>
        <v>100</v>
      </c>
    </row>
    <row r="80" spans="1:7" ht="27.75" customHeight="1">
      <c r="A80" s="23"/>
      <c r="B80" s="23"/>
      <c r="C80" s="25">
        <v>4410</v>
      </c>
      <c r="D80" s="63" t="s">
        <v>63</v>
      </c>
      <c r="E80" s="247">
        <v>351</v>
      </c>
      <c r="F80" s="247">
        <v>350.46</v>
      </c>
      <c r="G80" s="179">
        <f t="shared" si="0"/>
        <v>99.84615384615384</v>
      </c>
    </row>
    <row r="81" spans="1:7" ht="24" customHeight="1">
      <c r="A81" s="15"/>
      <c r="B81" s="144">
        <v>75095</v>
      </c>
      <c r="C81" s="120"/>
      <c r="D81" s="385" t="s">
        <v>16</v>
      </c>
      <c r="E81" s="263">
        <f>SUM(E82:E84)</f>
        <v>19493</v>
      </c>
      <c r="F81" s="263">
        <f>SUM(F82:F84)</f>
        <v>15120.35</v>
      </c>
      <c r="G81" s="218">
        <f t="shared" si="0"/>
        <v>77.56810136972247</v>
      </c>
    </row>
    <row r="82" spans="1:7" ht="24" customHeight="1">
      <c r="A82" s="15"/>
      <c r="B82" s="15"/>
      <c r="C82" s="18">
        <v>3030</v>
      </c>
      <c r="D82" s="60" t="s">
        <v>57</v>
      </c>
      <c r="E82" s="216">
        <v>5400</v>
      </c>
      <c r="F82" s="175">
        <v>1300</v>
      </c>
      <c r="G82" s="178">
        <f t="shared" si="0"/>
        <v>24.074074074074073</v>
      </c>
    </row>
    <row r="83" spans="1:7" ht="24" customHeight="1">
      <c r="A83" s="15"/>
      <c r="B83" s="15"/>
      <c r="C83" s="18">
        <v>4210</v>
      </c>
      <c r="D83" s="60" t="s">
        <v>54</v>
      </c>
      <c r="E83" s="230">
        <v>450</v>
      </c>
      <c r="F83" s="175">
        <v>177.35</v>
      </c>
      <c r="G83" s="178">
        <f t="shared" si="0"/>
        <v>39.41111111111111</v>
      </c>
    </row>
    <row r="84" spans="1:7" ht="57" customHeight="1">
      <c r="A84" s="23"/>
      <c r="B84" s="25"/>
      <c r="C84" s="25">
        <v>6639</v>
      </c>
      <c r="D84" s="60" t="s">
        <v>261</v>
      </c>
      <c r="E84" s="234">
        <v>13643</v>
      </c>
      <c r="F84" s="217">
        <v>13643</v>
      </c>
      <c r="G84" s="179">
        <f t="shared" si="0"/>
        <v>100</v>
      </c>
    </row>
    <row r="85" spans="1:7" ht="42.75" customHeight="1">
      <c r="A85" s="144">
        <v>751</v>
      </c>
      <c r="B85" s="144"/>
      <c r="C85" s="144"/>
      <c r="D85" s="145" t="s">
        <v>70</v>
      </c>
      <c r="E85" s="225">
        <f>SUM(E86)</f>
        <v>1000</v>
      </c>
      <c r="F85" s="225">
        <f>SUM(F86)</f>
        <v>330</v>
      </c>
      <c r="G85" s="225">
        <f t="shared" si="0"/>
        <v>33</v>
      </c>
    </row>
    <row r="86" spans="1:8" ht="28.5" customHeight="1">
      <c r="A86" s="97"/>
      <c r="B86" s="28">
        <v>75101</v>
      </c>
      <c r="C86" s="41"/>
      <c r="D86" s="64" t="s">
        <v>19</v>
      </c>
      <c r="E86" s="218">
        <f>SUM(E87:E88)</f>
        <v>1000</v>
      </c>
      <c r="F86" s="218">
        <f>SUM(F87:F88)</f>
        <v>330</v>
      </c>
      <c r="G86" s="177">
        <f t="shared" si="0"/>
        <v>33</v>
      </c>
      <c r="H86" s="52"/>
    </row>
    <row r="87" spans="1:7" ht="33" customHeight="1">
      <c r="A87" s="36"/>
      <c r="B87" s="18"/>
      <c r="C87" s="12">
        <v>4210</v>
      </c>
      <c r="D87" s="57" t="s">
        <v>54</v>
      </c>
      <c r="E87" s="216">
        <v>208</v>
      </c>
      <c r="F87" s="175">
        <v>0</v>
      </c>
      <c r="G87" s="228">
        <f t="shared" si="0"/>
        <v>0</v>
      </c>
    </row>
    <row r="88" spans="1:7" ht="31.5" customHeight="1">
      <c r="A88" s="15"/>
      <c r="B88" s="18"/>
      <c r="C88" s="12">
        <v>4300</v>
      </c>
      <c r="D88" s="57" t="s">
        <v>56</v>
      </c>
      <c r="E88" s="216">
        <v>792</v>
      </c>
      <c r="F88" s="175">
        <v>330</v>
      </c>
      <c r="G88" s="178">
        <f t="shared" si="0"/>
        <v>41.666666666666664</v>
      </c>
    </row>
    <row r="89" spans="1:7" ht="31.5" customHeight="1">
      <c r="A89" s="102">
        <v>752</v>
      </c>
      <c r="B89" s="105"/>
      <c r="C89" s="106"/>
      <c r="D89" s="116" t="s">
        <v>260</v>
      </c>
      <c r="E89" s="220">
        <f>SUM(E90)</f>
        <v>500</v>
      </c>
      <c r="F89" s="261">
        <f>SUM(F90)</f>
        <v>500</v>
      </c>
      <c r="G89" s="221">
        <f t="shared" si="0"/>
        <v>100</v>
      </c>
    </row>
    <row r="90" spans="1:7" ht="56.25" customHeight="1">
      <c r="A90" s="36"/>
      <c r="B90" s="5">
        <v>75212</v>
      </c>
      <c r="C90" s="3"/>
      <c r="D90" s="58" t="s">
        <v>241</v>
      </c>
      <c r="E90" s="180">
        <f>SUM(E91:E91)</f>
        <v>500</v>
      </c>
      <c r="F90" s="180">
        <f>SUM(F91:F91)</f>
        <v>500</v>
      </c>
      <c r="G90" s="218">
        <f>F90*100/E90</f>
        <v>100</v>
      </c>
    </row>
    <row r="91" spans="1:7" ht="25.5" customHeight="1">
      <c r="A91" s="36"/>
      <c r="B91" s="39"/>
      <c r="C91" s="12">
        <v>4210</v>
      </c>
      <c r="D91" s="57" t="s">
        <v>54</v>
      </c>
      <c r="E91" s="178">
        <v>500</v>
      </c>
      <c r="F91" s="174">
        <v>500</v>
      </c>
      <c r="G91" s="178">
        <f>F91*100/E91</f>
        <v>100</v>
      </c>
    </row>
    <row r="92" spans="1:7" ht="32.25" customHeight="1">
      <c r="A92" s="363">
        <v>754</v>
      </c>
      <c r="B92" s="364"/>
      <c r="C92" s="365"/>
      <c r="D92" s="366" t="s">
        <v>20</v>
      </c>
      <c r="E92" s="367">
        <f>SUM(E93,E105,E108)</f>
        <v>126767</v>
      </c>
      <c r="F92" s="367">
        <f>SUM(F93,F105,F108)</f>
        <v>50800.259999999995</v>
      </c>
      <c r="G92" s="367">
        <f t="shared" si="0"/>
        <v>40.07372581192266</v>
      </c>
    </row>
    <row r="93" spans="1:7" ht="27" customHeight="1">
      <c r="A93" s="97"/>
      <c r="B93" s="5">
        <v>75412</v>
      </c>
      <c r="C93" s="3"/>
      <c r="D93" s="56" t="s">
        <v>71</v>
      </c>
      <c r="E93" s="180">
        <f>SUM(E94:E104)</f>
        <v>123871</v>
      </c>
      <c r="F93" s="180">
        <f>SUM(F94:F104)</f>
        <v>48204.259999999995</v>
      </c>
      <c r="G93" s="218">
        <f t="shared" si="0"/>
        <v>38.9148872617481</v>
      </c>
    </row>
    <row r="94" spans="1:7" ht="27" customHeight="1">
      <c r="A94" s="36"/>
      <c r="B94" s="39"/>
      <c r="C94" s="110">
        <v>3030</v>
      </c>
      <c r="D94" s="57" t="s">
        <v>57</v>
      </c>
      <c r="E94" s="178">
        <v>4500</v>
      </c>
      <c r="F94" s="174">
        <v>1730.8</v>
      </c>
      <c r="G94" s="178">
        <f aca="true" t="shared" si="1" ref="G94:G153">F94*100/E94</f>
        <v>38.46222222222222</v>
      </c>
    </row>
    <row r="95" spans="1:7" ht="22.5" customHeight="1">
      <c r="A95" s="15"/>
      <c r="B95" s="18"/>
      <c r="C95" s="12">
        <v>4010</v>
      </c>
      <c r="D95" s="57" t="s">
        <v>59</v>
      </c>
      <c r="E95" s="216">
        <v>28239</v>
      </c>
      <c r="F95" s="175">
        <v>13320</v>
      </c>
      <c r="G95" s="178">
        <f t="shared" si="1"/>
        <v>47.16880909380644</v>
      </c>
    </row>
    <row r="96" spans="1:7" ht="22.5" customHeight="1">
      <c r="A96" s="15"/>
      <c r="B96" s="18"/>
      <c r="C96" s="12">
        <v>4040</v>
      </c>
      <c r="D96" s="57" t="s">
        <v>60</v>
      </c>
      <c r="E96" s="216">
        <v>2265</v>
      </c>
      <c r="F96" s="175">
        <v>2264.4</v>
      </c>
      <c r="G96" s="178">
        <f t="shared" si="1"/>
        <v>99.97350993377484</v>
      </c>
    </row>
    <row r="97" spans="1:7" ht="22.5" customHeight="1">
      <c r="A97" s="15"/>
      <c r="B97" s="18"/>
      <c r="C97" s="12">
        <v>4110</v>
      </c>
      <c r="D97" s="57" t="s">
        <v>61</v>
      </c>
      <c r="E97" s="216">
        <v>4607</v>
      </c>
      <c r="F97" s="175">
        <v>2353.25</v>
      </c>
      <c r="G97" s="178">
        <f t="shared" si="1"/>
        <v>51.079878445843285</v>
      </c>
    </row>
    <row r="98" spans="1:7" ht="22.5" customHeight="1">
      <c r="A98" s="15"/>
      <c r="B98" s="18"/>
      <c r="C98" s="12">
        <v>4210</v>
      </c>
      <c r="D98" s="57" t="s">
        <v>54</v>
      </c>
      <c r="E98" s="216">
        <v>51562</v>
      </c>
      <c r="F98" s="175">
        <v>15807.92</v>
      </c>
      <c r="G98" s="178">
        <f t="shared" si="1"/>
        <v>30.658081532911833</v>
      </c>
    </row>
    <row r="99" spans="1:7" ht="22.5" customHeight="1">
      <c r="A99" s="15"/>
      <c r="B99" s="18"/>
      <c r="C99" s="12">
        <v>4260</v>
      </c>
      <c r="D99" s="57" t="s">
        <v>58</v>
      </c>
      <c r="E99" s="216">
        <v>5000</v>
      </c>
      <c r="F99" s="175">
        <v>2687.2</v>
      </c>
      <c r="G99" s="178">
        <f t="shared" si="1"/>
        <v>53.744</v>
      </c>
    </row>
    <row r="100" spans="1:7" ht="22.5" customHeight="1">
      <c r="A100" s="15"/>
      <c r="B100" s="18"/>
      <c r="C100" s="12">
        <v>4300</v>
      </c>
      <c r="D100" s="57" t="s">
        <v>56</v>
      </c>
      <c r="E100" s="216">
        <v>17969</v>
      </c>
      <c r="F100" s="175">
        <v>1797.09</v>
      </c>
      <c r="G100" s="178">
        <f t="shared" si="1"/>
        <v>10.001057376593021</v>
      </c>
    </row>
    <row r="101" spans="1:7" ht="22.5" customHeight="1">
      <c r="A101" s="15"/>
      <c r="B101" s="18"/>
      <c r="C101" s="12">
        <v>4350</v>
      </c>
      <c r="D101" s="57" t="s">
        <v>161</v>
      </c>
      <c r="E101" s="216">
        <v>959</v>
      </c>
      <c r="F101" s="175">
        <v>360.15</v>
      </c>
      <c r="G101" s="178">
        <f t="shared" si="1"/>
        <v>37.55474452554745</v>
      </c>
    </row>
    <row r="102" spans="1:7" ht="42.75" customHeight="1">
      <c r="A102" s="15"/>
      <c r="B102" s="18"/>
      <c r="C102" s="12">
        <v>4370</v>
      </c>
      <c r="D102" s="60" t="s">
        <v>277</v>
      </c>
      <c r="E102" s="216">
        <v>1000</v>
      </c>
      <c r="F102" s="175">
        <v>386.45</v>
      </c>
      <c r="G102" s="178">
        <f t="shared" si="1"/>
        <v>38.645</v>
      </c>
    </row>
    <row r="103" spans="1:7" ht="28.5" customHeight="1">
      <c r="A103" s="15"/>
      <c r="B103" s="18"/>
      <c r="C103" s="12">
        <v>4430</v>
      </c>
      <c r="D103" s="334" t="s">
        <v>48</v>
      </c>
      <c r="E103" s="175">
        <v>6676</v>
      </c>
      <c r="F103" s="175">
        <v>6676</v>
      </c>
      <c r="G103" s="178">
        <f t="shared" si="1"/>
        <v>100</v>
      </c>
    </row>
    <row r="104" spans="1:7" ht="28.5" customHeight="1">
      <c r="A104" s="15"/>
      <c r="B104" s="18"/>
      <c r="C104" s="12">
        <v>4440</v>
      </c>
      <c r="D104" s="74" t="s">
        <v>64</v>
      </c>
      <c r="E104" s="175">
        <v>1094</v>
      </c>
      <c r="F104" s="175">
        <v>821</v>
      </c>
      <c r="G104" s="178">
        <f t="shared" si="1"/>
        <v>75.04570383912248</v>
      </c>
    </row>
    <row r="105" spans="1:7" ht="22.5" customHeight="1">
      <c r="A105" s="15"/>
      <c r="B105" s="81">
        <v>75414</v>
      </c>
      <c r="C105" s="3"/>
      <c r="D105" s="56" t="s">
        <v>21</v>
      </c>
      <c r="E105" s="180">
        <f>SUM(E106:E107)</f>
        <v>520</v>
      </c>
      <c r="F105" s="180">
        <f>SUM(F106:F107)</f>
        <v>220</v>
      </c>
      <c r="G105" s="180">
        <f t="shared" si="1"/>
        <v>42.30769230769231</v>
      </c>
    </row>
    <row r="106" spans="1:7" ht="30" customHeight="1">
      <c r="A106" s="15"/>
      <c r="B106" s="18"/>
      <c r="C106" s="12">
        <v>4210</v>
      </c>
      <c r="D106" s="57" t="s">
        <v>54</v>
      </c>
      <c r="E106" s="216">
        <v>220</v>
      </c>
      <c r="F106" s="175">
        <v>220</v>
      </c>
      <c r="G106" s="178">
        <f t="shared" si="1"/>
        <v>100</v>
      </c>
    </row>
    <row r="107" spans="1:7" ht="38.25" customHeight="1">
      <c r="A107" s="15"/>
      <c r="B107" s="23"/>
      <c r="C107" s="23">
        <v>4700</v>
      </c>
      <c r="D107" s="259" t="s">
        <v>196</v>
      </c>
      <c r="E107" s="217">
        <v>300</v>
      </c>
      <c r="F107" s="247">
        <v>0</v>
      </c>
      <c r="G107" s="179">
        <f t="shared" si="1"/>
        <v>0</v>
      </c>
    </row>
    <row r="108" spans="1:7" ht="30" customHeight="1">
      <c r="A108" s="15"/>
      <c r="B108" s="390">
        <v>75421</v>
      </c>
      <c r="C108" s="15"/>
      <c r="D108" s="387" t="s">
        <v>198</v>
      </c>
      <c r="E108" s="226">
        <f>SUM(E109:E109)</f>
        <v>2376</v>
      </c>
      <c r="F108" s="226">
        <f>SUM(F109:F109)</f>
        <v>2376</v>
      </c>
      <c r="G108" s="226">
        <f t="shared" si="1"/>
        <v>100</v>
      </c>
    </row>
    <row r="109" spans="1:7" ht="28.5" customHeight="1">
      <c r="A109" s="25"/>
      <c r="B109" s="122"/>
      <c r="C109" s="29">
        <v>4300</v>
      </c>
      <c r="D109" s="59" t="s">
        <v>56</v>
      </c>
      <c r="E109" s="221">
        <v>2376</v>
      </c>
      <c r="F109" s="221">
        <v>2376</v>
      </c>
      <c r="G109" s="221">
        <f t="shared" si="1"/>
        <v>100</v>
      </c>
    </row>
    <row r="110" spans="1:7" ht="63.75" customHeight="1">
      <c r="A110" s="144">
        <v>756</v>
      </c>
      <c r="B110" s="391"/>
      <c r="C110" s="61"/>
      <c r="D110" s="392" t="s">
        <v>110</v>
      </c>
      <c r="E110" s="218">
        <f>SUM(E111)</f>
        <v>22000</v>
      </c>
      <c r="F110" s="218">
        <f>SUM(F111)</f>
        <v>15032.22</v>
      </c>
      <c r="G110" s="218">
        <f t="shared" si="1"/>
        <v>68.32827272727273</v>
      </c>
    </row>
    <row r="111" spans="1:7" ht="29.25" customHeight="1">
      <c r="A111" s="97"/>
      <c r="B111" s="28">
        <v>75647</v>
      </c>
      <c r="C111" s="41"/>
      <c r="D111" s="64" t="s">
        <v>68</v>
      </c>
      <c r="E111" s="218">
        <f>SUM(E112:E115)</f>
        <v>22000</v>
      </c>
      <c r="F111" s="218">
        <f>SUM(F112:F115)</f>
        <v>15032.22</v>
      </c>
      <c r="G111" s="218">
        <f t="shared" si="1"/>
        <v>68.32827272727273</v>
      </c>
    </row>
    <row r="112" spans="1:7" ht="22.5" customHeight="1">
      <c r="A112" s="15"/>
      <c r="B112" s="18"/>
      <c r="C112" s="12">
        <v>4100</v>
      </c>
      <c r="D112" s="57" t="s">
        <v>69</v>
      </c>
      <c r="E112" s="216">
        <v>9500</v>
      </c>
      <c r="F112" s="175">
        <v>5754</v>
      </c>
      <c r="G112" s="178">
        <f t="shared" si="1"/>
        <v>60.56842105263158</v>
      </c>
    </row>
    <row r="113" spans="1:7" ht="22.5" customHeight="1">
      <c r="A113" s="15"/>
      <c r="B113" s="18"/>
      <c r="C113" s="12">
        <v>4210</v>
      </c>
      <c r="D113" s="57" t="s">
        <v>54</v>
      </c>
      <c r="E113" s="216">
        <v>3500</v>
      </c>
      <c r="F113" s="175">
        <v>2114.02</v>
      </c>
      <c r="G113" s="178">
        <f t="shared" si="1"/>
        <v>60.40057142857143</v>
      </c>
    </row>
    <row r="114" spans="1:7" ht="22.5" customHeight="1">
      <c r="A114" s="12"/>
      <c r="B114" s="12"/>
      <c r="C114" s="15">
        <v>4300</v>
      </c>
      <c r="D114" s="74" t="s">
        <v>56</v>
      </c>
      <c r="E114" s="216">
        <v>8000</v>
      </c>
      <c r="F114" s="230">
        <v>6379.46</v>
      </c>
      <c r="G114" s="178">
        <f t="shared" si="1"/>
        <v>79.74325</v>
      </c>
    </row>
    <row r="115" spans="1:7" ht="30.75" customHeight="1">
      <c r="A115" s="15"/>
      <c r="B115" s="26"/>
      <c r="C115" s="25">
        <v>4700</v>
      </c>
      <c r="D115" s="67" t="s">
        <v>196</v>
      </c>
      <c r="E115" s="217">
        <v>1000</v>
      </c>
      <c r="F115" s="247">
        <v>784.74</v>
      </c>
      <c r="G115" s="179">
        <f t="shared" si="1"/>
        <v>78.474</v>
      </c>
    </row>
    <row r="116" spans="1:7" ht="25.5" customHeight="1">
      <c r="A116" s="102">
        <v>757</v>
      </c>
      <c r="B116" s="5"/>
      <c r="C116" s="3"/>
      <c r="D116" s="56" t="s">
        <v>72</v>
      </c>
      <c r="E116" s="180">
        <f>SUM(E117)</f>
        <v>261700</v>
      </c>
      <c r="F116" s="180">
        <f>SUM(F117)</f>
        <v>53817.27</v>
      </c>
      <c r="G116" s="220">
        <f t="shared" si="1"/>
        <v>20.564489873901415</v>
      </c>
    </row>
    <row r="117" spans="1:7" ht="39.75" customHeight="1">
      <c r="A117" s="97"/>
      <c r="B117" s="28">
        <v>75702</v>
      </c>
      <c r="C117" s="41"/>
      <c r="D117" s="64" t="s">
        <v>73</v>
      </c>
      <c r="E117" s="218">
        <f>SUM(E118:E119)</f>
        <v>261700</v>
      </c>
      <c r="F117" s="218">
        <f>SUM(F118:F119)</f>
        <v>53817.27</v>
      </c>
      <c r="G117" s="220">
        <f t="shared" si="1"/>
        <v>20.564489873901415</v>
      </c>
    </row>
    <row r="118" spans="1:7" ht="30.75" customHeight="1">
      <c r="A118" s="36"/>
      <c r="B118" s="48"/>
      <c r="C118" s="248">
        <v>4300</v>
      </c>
      <c r="D118" s="74" t="s">
        <v>56</v>
      </c>
      <c r="E118" s="228">
        <v>1700</v>
      </c>
      <c r="F118" s="241">
        <v>1144.13</v>
      </c>
      <c r="G118" s="228">
        <f t="shared" si="1"/>
        <v>67.30176470588236</v>
      </c>
    </row>
    <row r="119" spans="1:7" ht="48.75" customHeight="1">
      <c r="A119" s="33"/>
      <c r="B119" s="26"/>
      <c r="C119" s="25">
        <v>8110</v>
      </c>
      <c r="D119" s="67" t="s">
        <v>257</v>
      </c>
      <c r="E119" s="217">
        <v>260000</v>
      </c>
      <c r="F119" s="247">
        <v>52673.14</v>
      </c>
      <c r="G119" s="179">
        <f t="shared" si="1"/>
        <v>20.2589</v>
      </c>
    </row>
    <row r="120" spans="1:7" ht="24" customHeight="1">
      <c r="A120" s="4">
        <v>758</v>
      </c>
      <c r="B120" s="26"/>
      <c r="C120" s="25"/>
      <c r="D120" s="121" t="s">
        <v>36</v>
      </c>
      <c r="E120" s="220">
        <f>SUM(E121)</f>
        <v>57285</v>
      </c>
      <c r="F120" s="261">
        <f>SUM(F121)</f>
        <v>0</v>
      </c>
      <c r="G120" s="225">
        <f t="shared" si="1"/>
        <v>0</v>
      </c>
    </row>
    <row r="121" spans="1:7" ht="24.75" customHeight="1">
      <c r="A121" s="36"/>
      <c r="B121" s="108">
        <v>75818</v>
      </c>
      <c r="C121" s="25"/>
      <c r="D121" s="121" t="s">
        <v>199</v>
      </c>
      <c r="E121" s="220">
        <f>SUM(E122)</f>
        <v>57285</v>
      </c>
      <c r="F121" s="261">
        <f>SUM(F122)</f>
        <v>0</v>
      </c>
      <c r="G121" s="225">
        <f t="shared" si="1"/>
        <v>0</v>
      </c>
    </row>
    <row r="122" spans="1:7" ht="27" customHeight="1">
      <c r="A122" s="36"/>
      <c r="B122" s="26"/>
      <c r="C122" s="25">
        <v>4810</v>
      </c>
      <c r="D122" s="67" t="s">
        <v>200</v>
      </c>
      <c r="E122" s="219">
        <v>57285</v>
      </c>
      <c r="F122" s="262">
        <v>0</v>
      </c>
      <c r="G122" s="179">
        <f t="shared" si="1"/>
        <v>0</v>
      </c>
    </row>
    <row r="123" spans="1:7" ht="25.5" customHeight="1">
      <c r="A123" s="102">
        <v>801</v>
      </c>
      <c r="B123" s="5"/>
      <c r="C123" s="3"/>
      <c r="D123" s="56" t="s">
        <v>38</v>
      </c>
      <c r="E123" s="180">
        <f>SUM(E124,E142,E153,E156,E175,E177,E179)</f>
        <v>3874666</v>
      </c>
      <c r="F123" s="180">
        <f>SUM(F124,F142,F153,F156,F175,F177,F179)</f>
        <v>1982705.43</v>
      </c>
      <c r="G123" s="218">
        <f t="shared" si="1"/>
        <v>51.17100235220274</v>
      </c>
    </row>
    <row r="124" spans="1:7" ht="24" customHeight="1">
      <c r="A124" s="149"/>
      <c r="B124" s="39">
        <v>80101</v>
      </c>
      <c r="C124" s="41"/>
      <c r="D124" s="61" t="s">
        <v>74</v>
      </c>
      <c r="E124" s="180">
        <f>SUM(E125:E141)</f>
        <v>2264472</v>
      </c>
      <c r="F124" s="176">
        <f>SUM(F125:F141)</f>
        <v>1161930.3099999998</v>
      </c>
      <c r="G124" s="220">
        <f t="shared" si="1"/>
        <v>51.31131274751906</v>
      </c>
    </row>
    <row r="125" spans="1:7" ht="26.25" customHeight="1">
      <c r="A125" s="104"/>
      <c r="B125" s="97"/>
      <c r="C125" s="66">
        <v>3020</v>
      </c>
      <c r="D125" s="76" t="s">
        <v>144</v>
      </c>
      <c r="E125" s="228">
        <v>89209</v>
      </c>
      <c r="F125" s="228">
        <v>44355</v>
      </c>
      <c r="G125" s="268">
        <f t="shared" si="1"/>
        <v>49.72031969868511</v>
      </c>
    </row>
    <row r="126" spans="1:7" ht="26.25" customHeight="1">
      <c r="A126" s="104"/>
      <c r="B126" s="36"/>
      <c r="C126" s="66">
        <v>4010</v>
      </c>
      <c r="D126" s="72" t="s">
        <v>59</v>
      </c>
      <c r="E126" s="178">
        <v>1447841</v>
      </c>
      <c r="F126" s="178">
        <v>681164.05</v>
      </c>
      <c r="G126" s="268">
        <f t="shared" si="1"/>
        <v>47.04688221980176</v>
      </c>
    </row>
    <row r="127" spans="1:7" ht="26.25" customHeight="1">
      <c r="A127" s="104"/>
      <c r="B127" s="36"/>
      <c r="C127" s="66">
        <v>4040</v>
      </c>
      <c r="D127" s="72" t="s">
        <v>60</v>
      </c>
      <c r="E127" s="178">
        <v>108356</v>
      </c>
      <c r="F127" s="178">
        <v>108355.09</v>
      </c>
      <c r="G127" s="268">
        <f t="shared" si="1"/>
        <v>99.99916017571708</v>
      </c>
    </row>
    <row r="128" spans="1:7" ht="28.5" customHeight="1">
      <c r="A128" s="104"/>
      <c r="B128" s="36"/>
      <c r="C128" s="66">
        <v>4110</v>
      </c>
      <c r="D128" s="72" t="s">
        <v>61</v>
      </c>
      <c r="E128" s="178">
        <v>246000</v>
      </c>
      <c r="F128" s="178">
        <v>123149.24</v>
      </c>
      <c r="G128" s="268">
        <f t="shared" si="1"/>
        <v>50.06066666666667</v>
      </c>
    </row>
    <row r="129" spans="1:7" ht="26.25" customHeight="1">
      <c r="A129" s="104"/>
      <c r="B129" s="36"/>
      <c r="C129" s="66">
        <v>4120</v>
      </c>
      <c r="D129" s="72" t="s">
        <v>62</v>
      </c>
      <c r="E129" s="178">
        <v>40000</v>
      </c>
      <c r="F129" s="178">
        <v>19981.26</v>
      </c>
      <c r="G129" s="268">
        <f t="shared" si="1"/>
        <v>49.953149999999994</v>
      </c>
    </row>
    <row r="130" spans="1:7" ht="26.25" customHeight="1">
      <c r="A130" s="104"/>
      <c r="B130" s="36"/>
      <c r="C130" s="66">
        <v>4210</v>
      </c>
      <c r="D130" s="72" t="s">
        <v>54</v>
      </c>
      <c r="E130" s="178">
        <v>32666</v>
      </c>
      <c r="F130" s="178">
        <v>12236.07</v>
      </c>
      <c r="G130" s="268">
        <f t="shared" si="1"/>
        <v>37.45812159431825</v>
      </c>
    </row>
    <row r="131" spans="1:7" ht="26.25" customHeight="1">
      <c r="A131" s="104"/>
      <c r="B131" s="36"/>
      <c r="C131" s="66">
        <v>4240</v>
      </c>
      <c r="D131" s="76" t="s">
        <v>75</v>
      </c>
      <c r="E131" s="178">
        <v>6000</v>
      </c>
      <c r="F131" s="178">
        <v>1539.99</v>
      </c>
      <c r="G131" s="268">
        <f t="shared" si="1"/>
        <v>25.6665</v>
      </c>
    </row>
    <row r="132" spans="1:7" ht="20.25" customHeight="1">
      <c r="A132" s="104"/>
      <c r="B132" s="36"/>
      <c r="C132" s="66">
        <v>4260</v>
      </c>
      <c r="D132" s="76" t="s">
        <v>58</v>
      </c>
      <c r="E132" s="178">
        <v>140000</v>
      </c>
      <c r="F132" s="178">
        <v>85096.65</v>
      </c>
      <c r="G132" s="268">
        <f t="shared" si="1"/>
        <v>60.783321428571426</v>
      </c>
    </row>
    <row r="133" spans="1:7" ht="24.75" customHeight="1">
      <c r="A133" s="104"/>
      <c r="B133" s="36"/>
      <c r="C133" s="66">
        <v>4270</v>
      </c>
      <c r="D133" s="72" t="s">
        <v>55</v>
      </c>
      <c r="E133" s="178">
        <v>28900</v>
      </c>
      <c r="F133" s="178">
        <v>0</v>
      </c>
      <c r="G133" s="268">
        <f t="shared" si="1"/>
        <v>0</v>
      </c>
    </row>
    <row r="134" spans="1:7" ht="24" customHeight="1">
      <c r="A134" s="104"/>
      <c r="B134" s="36"/>
      <c r="C134" s="66">
        <v>4280</v>
      </c>
      <c r="D134" s="62" t="s">
        <v>181</v>
      </c>
      <c r="E134" s="178">
        <v>800</v>
      </c>
      <c r="F134" s="178">
        <v>157</v>
      </c>
      <c r="G134" s="268">
        <f t="shared" si="1"/>
        <v>19.625</v>
      </c>
    </row>
    <row r="135" spans="1:7" ht="25.5" customHeight="1">
      <c r="A135" s="104"/>
      <c r="B135" s="36"/>
      <c r="C135" s="66">
        <v>4300</v>
      </c>
      <c r="D135" s="72" t="s">
        <v>56</v>
      </c>
      <c r="E135" s="178">
        <v>26000</v>
      </c>
      <c r="F135" s="178">
        <v>18050.48</v>
      </c>
      <c r="G135" s="268">
        <f t="shared" si="1"/>
        <v>69.42492307692308</v>
      </c>
    </row>
    <row r="136" spans="1:7" ht="24.75" customHeight="1">
      <c r="A136" s="104"/>
      <c r="B136" s="36"/>
      <c r="C136" s="18">
        <v>4350</v>
      </c>
      <c r="D136" s="74" t="s">
        <v>161</v>
      </c>
      <c r="E136" s="178">
        <v>1200</v>
      </c>
      <c r="F136" s="178">
        <v>563.52</v>
      </c>
      <c r="G136" s="268">
        <f t="shared" si="1"/>
        <v>46.96</v>
      </c>
    </row>
    <row r="137" spans="1:7" ht="41.25" customHeight="1">
      <c r="A137" s="104"/>
      <c r="B137" s="36"/>
      <c r="C137" s="18">
        <v>4370</v>
      </c>
      <c r="D137" s="60" t="s">
        <v>277</v>
      </c>
      <c r="E137" s="178">
        <v>3500</v>
      </c>
      <c r="F137" s="178">
        <v>1466.95</v>
      </c>
      <c r="G137" s="268">
        <f t="shared" si="1"/>
        <v>41.91285714285714</v>
      </c>
    </row>
    <row r="138" spans="1:7" ht="22.5" customHeight="1">
      <c r="A138" s="104"/>
      <c r="B138" s="36"/>
      <c r="C138" s="66">
        <v>4410</v>
      </c>
      <c r="D138" s="72" t="s">
        <v>63</v>
      </c>
      <c r="E138" s="178">
        <v>3500</v>
      </c>
      <c r="F138" s="178">
        <v>1215.01</v>
      </c>
      <c r="G138" s="268">
        <f t="shared" si="1"/>
        <v>34.71457142857143</v>
      </c>
    </row>
    <row r="139" spans="1:7" ht="22.5" customHeight="1">
      <c r="A139" s="104"/>
      <c r="B139" s="36"/>
      <c r="C139" s="66">
        <v>4430</v>
      </c>
      <c r="D139" s="72" t="s">
        <v>48</v>
      </c>
      <c r="E139" s="178">
        <v>3000</v>
      </c>
      <c r="F139" s="178">
        <v>0</v>
      </c>
      <c r="G139" s="268">
        <f t="shared" si="1"/>
        <v>0</v>
      </c>
    </row>
    <row r="140" spans="1:8" ht="26.25" customHeight="1">
      <c r="A140" s="149"/>
      <c r="B140" s="36"/>
      <c r="C140" s="66">
        <v>4440</v>
      </c>
      <c r="D140" s="72" t="s">
        <v>64</v>
      </c>
      <c r="E140" s="174">
        <v>86000</v>
      </c>
      <c r="F140" s="174">
        <v>64500</v>
      </c>
      <c r="G140" s="178">
        <f t="shared" si="1"/>
        <v>75</v>
      </c>
      <c r="H140" s="52"/>
    </row>
    <row r="141" spans="1:7" ht="39.75" customHeight="1">
      <c r="A141" s="144"/>
      <c r="B141" s="33"/>
      <c r="C141" s="43">
        <v>4700</v>
      </c>
      <c r="D141" s="386" t="s">
        <v>196</v>
      </c>
      <c r="E141" s="242">
        <v>1500</v>
      </c>
      <c r="F141" s="242">
        <v>100</v>
      </c>
      <c r="G141" s="179">
        <f t="shared" si="1"/>
        <v>6.666666666666667</v>
      </c>
    </row>
    <row r="142" spans="1:7" ht="35.25" customHeight="1">
      <c r="A142" s="149"/>
      <c r="B142" s="31">
        <v>80103</v>
      </c>
      <c r="C142" s="70"/>
      <c r="D142" s="121" t="s">
        <v>258</v>
      </c>
      <c r="E142" s="226">
        <f>SUM(E143:E152)</f>
        <v>221465</v>
      </c>
      <c r="F142" s="372">
        <f>SUM(F143:F152)</f>
        <v>111622.95000000001</v>
      </c>
      <c r="G142" s="226">
        <f t="shared" si="1"/>
        <v>50.402072562255896</v>
      </c>
    </row>
    <row r="143" spans="1:7" ht="19.5" customHeight="1">
      <c r="A143" s="104"/>
      <c r="B143" s="97"/>
      <c r="C143" s="66">
        <v>3020</v>
      </c>
      <c r="D143" s="76" t="s">
        <v>144</v>
      </c>
      <c r="E143" s="228">
        <v>10914</v>
      </c>
      <c r="F143" s="228">
        <v>5308.2</v>
      </c>
      <c r="G143" s="377">
        <f t="shared" si="1"/>
        <v>48.636613523914235</v>
      </c>
    </row>
    <row r="144" spans="1:7" ht="26.25" customHeight="1">
      <c r="A144" s="104"/>
      <c r="B144" s="36"/>
      <c r="C144" s="66">
        <v>4010</v>
      </c>
      <c r="D144" s="72" t="s">
        <v>59</v>
      </c>
      <c r="E144" s="178">
        <v>156727</v>
      </c>
      <c r="F144" s="178">
        <v>74953.05</v>
      </c>
      <c r="G144" s="268">
        <f t="shared" si="1"/>
        <v>47.82395503008416</v>
      </c>
    </row>
    <row r="145" spans="1:7" ht="26.25" customHeight="1">
      <c r="A145" s="104"/>
      <c r="B145" s="36"/>
      <c r="C145" s="66">
        <v>4040</v>
      </c>
      <c r="D145" s="72" t="s">
        <v>60</v>
      </c>
      <c r="E145" s="178">
        <v>10728</v>
      </c>
      <c r="F145" s="178">
        <v>10727.22</v>
      </c>
      <c r="G145" s="268">
        <f t="shared" si="1"/>
        <v>99.99272930648769</v>
      </c>
    </row>
    <row r="146" spans="1:7" ht="27" customHeight="1">
      <c r="A146" s="104"/>
      <c r="B146" s="36"/>
      <c r="C146" s="66">
        <v>4110</v>
      </c>
      <c r="D146" s="72" t="s">
        <v>61</v>
      </c>
      <c r="E146" s="178">
        <v>25296</v>
      </c>
      <c r="F146" s="178">
        <v>11925.54</v>
      </c>
      <c r="G146" s="268">
        <f t="shared" si="1"/>
        <v>47.14397533206831</v>
      </c>
    </row>
    <row r="147" spans="1:7" ht="26.25" customHeight="1">
      <c r="A147" s="104"/>
      <c r="B147" s="36"/>
      <c r="C147" s="66">
        <v>4120</v>
      </c>
      <c r="D147" s="72" t="s">
        <v>62</v>
      </c>
      <c r="E147" s="178">
        <v>4100</v>
      </c>
      <c r="F147" s="178">
        <v>1934.94</v>
      </c>
      <c r="G147" s="268">
        <f t="shared" si="1"/>
        <v>47.19365853658537</v>
      </c>
    </row>
    <row r="148" spans="1:7" ht="26.25" customHeight="1">
      <c r="A148" s="104"/>
      <c r="B148" s="36"/>
      <c r="C148" s="66">
        <v>4210</v>
      </c>
      <c r="D148" s="72" t="s">
        <v>54</v>
      </c>
      <c r="E148" s="178">
        <v>2500</v>
      </c>
      <c r="F148" s="178">
        <v>0</v>
      </c>
      <c r="G148" s="268">
        <f t="shared" si="1"/>
        <v>0</v>
      </c>
    </row>
    <row r="149" spans="1:7" ht="26.25" customHeight="1">
      <c r="A149" s="104"/>
      <c r="B149" s="36"/>
      <c r="C149" s="66">
        <v>4240</v>
      </c>
      <c r="D149" s="76" t="s">
        <v>75</v>
      </c>
      <c r="E149" s="178">
        <v>2000</v>
      </c>
      <c r="F149" s="178">
        <v>399</v>
      </c>
      <c r="G149" s="268">
        <f t="shared" si="1"/>
        <v>19.95</v>
      </c>
    </row>
    <row r="150" spans="1:7" ht="26.25" customHeight="1">
      <c r="A150" s="104"/>
      <c r="B150" s="36"/>
      <c r="C150" s="66">
        <v>4300</v>
      </c>
      <c r="D150" s="72" t="s">
        <v>56</v>
      </c>
      <c r="E150" s="178">
        <v>800</v>
      </c>
      <c r="F150" s="178">
        <v>300</v>
      </c>
      <c r="G150" s="268">
        <f t="shared" si="1"/>
        <v>37.5</v>
      </c>
    </row>
    <row r="151" spans="1:7" ht="26.25" customHeight="1">
      <c r="A151" s="104"/>
      <c r="B151" s="36"/>
      <c r="C151" s="66">
        <v>4410</v>
      </c>
      <c r="D151" s="72" t="s">
        <v>63</v>
      </c>
      <c r="E151" s="178">
        <v>300</v>
      </c>
      <c r="F151" s="178">
        <v>0</v>
      </c>
      <c r="G151" s="268">
        <f t="shared" si="1"/>
        <v>0</v>
      </c>
    </row>
    <row r="152" spans="1:7" ht="26.25" customHeight="1">
      <c r="A152" s="104"/>
      <c r="B152" s="33"/>
      <c r="C152" s="66">
        <v>4440</v>
      </c>
      <c r="D152" s="72" t="s">
        <v>64</v>
      </c>
      <c r="E152" s="179">
        <v>8100</v>
      </c>
      <c r="F152" s="179">
        <v>6075</v>
      </c>
      <c r="G152" s="378">
        <f t="shared" si="1"/>
        <v>75</v>
      </c>
    </row>
    <row r="153" spans="1:7" ht="23.25" customHeight="1">
      <c r="A153" s="15"/>
      <c r="B153" s="108">
        <v>80104</v>
      </c>
      <c r="C153" s="106"/>
      <c r="D153" s="116" t="s">
        <v>201</v>
      </c>
      <c r="E153" s="225">
        <f>SUM(E154:E155)</f>
        <v>113000</v>
      </c>
      <c r="F153" s="263">
        <f>SUM(F154:F155)</f>
        <v>62077.19</v>
      </c>
      <c r="G153" s="225">
        <f t="shared" si="1"/>
        <v>54.93556637168142</v>
      </c>
    </row>
    <row r="154" spans="1:7" ht="48" customHeight="1">
      <c r="A154" s="15"/>
      <c r="B154" s="336"/>
      <c r="C154" s="248">
        <v>2310</v>
      </c>
      <c r="D154" s="337" t="s">
        <v>217</v>
      </c>
      <c r="E154" s="228">
        <v>18000</v>
      </c>
      <c r="F154" s="241">
        <v>10919.43</v>
      </c>
      <c r="G154" s="228">
        <f aca="true" t="shared" si="2" ref="G154:G217">F154*100/E154</f>
        <v>60.6635</v>
      </c>
    </row>
    <row r="155" spans="1:7" ht="30" customHeight="1">
      <c r="A155" s="15"/>
      <c r="B155" s="26"/>
      <c r="C155" s="70">
        <v>2540</v>
      </c>
      <c r="D155" s="71" t="s">
        <v>218</v>
      </c>
      <c r="E155" s="217">
        <v>95000</v>
      </c>
      <c r="F155" s="247">
        <v>51157.76</v>
      </c>
      <c r="G155" s="179">
        <f t="shared" si="2"/>
        <v>53.85027368421053</v>
      </c>
    </row>
    <row r="156" spans="1:7" ht="22.5" customHeight="1">
      <c r="A156" s="15"/>
      <c r="B156" s="41">
        <v>80110</v>
      </c>
      <c r="C156" s="41"/>
      <c r="D156" s="61" t="s">
        <v>39</v>
      </c>
      <c r="E156" s="218">
        <f>SUM(E157:E174)</f>
        <v>1116794</v>
      </c>
      <c r="F156" s="218">
        <f>SUM(F157:F174)</f>
        <v>563022.64</v>
      </c>
      <c r="G156" s="218">
        <f t="shared" si="2"/>
        <v>50.41418918797916</v>
      </c>
    </row>
    <row r="157" spans="1:7" ht="27" customHeight="1">
      <c r="A157" s="15"/>
      <c r="B157" s="66"/>
      <c r="C157" s="42">
        <v>3020</v>
      </c>
      <c r="D157" s="68" t="s">
        <v>144</v>
      </c>
      <c r="E157" s="213">
        <v>40695</v>
      </c>
      <c r="F157" s="246">
        <v>18831</v>
      </c>
      <c r="G157" s="228">
        <f t="shared" si="2"/>
        <v>46.27349797272392</v>
      </c>
    </row>
    <row r="158" spans="1:7" ht="21.75" customHeight="1">
      <c r="A158" s="65"/>
      <c r="B158" s="66"/>
      <c r="C158" s="42">
        <v>4010</v>
      </c>
      <c r="D158" s="62" t="s">
        <v>59</v>
      </c>
      <c r="E158" s="216">
        <v>679356</v>
      </c>
      <c r="F158" s="175">
        <v>300706.14</v>
      </c>
      <c r="G158" s="178">
        <f t="shared" si="2"/>
        <v>44.26341123063607</v>
      </c>
    </row>
    <row r="159" spans="1:7" ht="21.75" customHeight="1">
      <c r="A159" s="65"/>
      <c r="B159" s="65"/>
      <c r="C159" s="42">
        <v>4040</v>
      </c>
      <c r="D159" s="72" t="s">
        <v>60</v>
      </c>
      <c r="E159" s="216">
        <v>48047</v>
      </c>
      <c r="F159" s="175">
        <v>48046.61</v>
      </c>
      <c r="G159" s="178">
        <f t="shared" si="2"/>
        <v>99.99918829479468</v>
      </c>
    </row>
    <row r="160" spans="1:7" ht="21.75" customHeight="1">
      <c r="A160" s="65"/>
      <c r="B160" s="65"/>
      <c r="C160" s="42">
        <v>4110</v>
      </c>
      <c r="D160" s="62" t="s">
        <v>61</v>
      </c>
      <c r="E160" s="264">
        <v>115468</v>
      </c>
      <c r="F160" s="265">
        <v>55196.05</v>
      </c>
      <c r="G160" s="178">
        <f t="shared" si="2"/>
        <v>47.8020317317352</v>
      </c>
    </row>
    <row r="161" spans="1:7" ht="21.75" customHeight="1">
      <c r="A161" s="65"/>
      <c r="B161" s="65"/>
      <c r="C161" s="42">
        <v>4120</v>
      </c>
      <c r="D161" s="62" t="s">
        <v>62</v>
      </c>
      <c r="E161" s="216">
        <v>18778</v>
      </c>
      <c r="F161" s="175">
        <v>8955.66</v>
      </c>
      <c r="G161" s="178">
        <f t="shared" si="2"/>
        <v>47.69229949941421</v>
      </c>
    </row>
    <row r="162" spans="1:7" ht="21.75" customHeight="1">
      <c r="A162" s="65"/>
      <c r="B162" s="65"/>
      <c r="C162" s="42">
        <v>4210</v>
      </c>
      <c r="D162" s="72" t="s">
        <v>54</v>
      </c>
      <c r="E162" s="216">
        <v>31100</v>
      </c>
      <c r="F162" s="175">
        <v>17239.05</v>
      </c>
      <c r="G162" s="178">
        <f t="shared" si="2"/>
        <v>55.43102893890675</v>
      </c>
    </row>
    <row r="163" spans="1:7" ht="21.75" customHeight="1">
      <c r="A163" s="65"/>
      <c r="B163" s="65"/>
      <c r="C163" s="42">
        <v>4240</v>
      </c>
      <c r="D163" s="68" t="s">
        <v>75</v>
      </c>
      <c r="E163" s="216">
        <v>16500</v>
      </c>
      <c r="F163" s="175">
        <v>4220.4</v>
      </c>
      <c r="G163" s="178">
        <f t="shared" si="2"/>
        <v>25.578181818181815</v>
      </c>
    </row>
    <row r="164" spans="1:7" ht="21.75" customHeight="1">
      <c r="A164" s="65"/>
      <c r="B164" s="65"/>
      <c r="C164" s="42">
        <v>4260</v>
      </c>
      <c r="D164" s="68" t="s">
        <v>58</v>
      </c>
      <c r="E164" s="216">
        <v>75000</v>
      </c>
      <c r="F164" s="175">
        <v>56357.74</v>
      </c>
      <c r="G164" s="178">
        <f t="shared" si="2"/>
        <v>75.14365333333333</v>
      </c>
    </row>
    <row r="165" spans="1:7" ht="21.75" customHeight="1">
      <c r="A165" s="65"/>
      <c r="B165" s="65"/>
      <c r="C165" s="42">
        <v>4270</v>
      </c>
      <c r="D165" s="62" t="s">
        <v>55</v>
      </c>
      <c r="E165" s="216">
        <v>27359</v>
      </c>
      <c r="F165" s="175">
        <v>3800</v>
      </c>
      <c r="G165" s="178">
        <f t="shared" si="2"/>
        <v>13.889396542271282</v>
      </c>
    </row>
    <row r="166" spans="1:7" ht="22.5" customHeight="1">
      <c r="A166" s="65"/>
      <c r="B166" s="65"/>
      <c r="C166" s="42">
        <v>4280</v>
      </c>
      <c r="D166" s="62" t="s">
        <v>181</v>
      </c>
      <c r="E166" s="216">
        <v>500</v>
      </c>
      <c r="F166" s="175">
        <v>120</v>
      </c>
      <c r="G166" s="178">
        <f t="shared" si="2"/>
        <v>24</v>
      </c>
    </row>
    <row r="167" spans="1:7" ht="22.5" customHeight="1">
      <c r="A167" s="65"/>
      <c r="B167" s="65"/>
      <c r="C167" s="42">
        <v>4300</v>
      </c>
      <c r="D167" s="62" t="s">
        <v>56</v>
      </c>
      <c r="E167" s="216">
        <v>11000</v>
      </c>
      <c r="F167" s="175">
        <v>9022.7</v>
      </c>
      <c r="G167" s="178">
        <f t="shared" si="2"/>
        <v>82.02454545454546</v>
      </c>
    </row>
    <row r="168" spans="1:7" ht="26.25" customHeight="1">
      <c r="A168" s="65"/>
      <c r="B168" s="66"/>
      <c r="C168" s="12">
        <v>4350</v>
      </c>
      <c r="D168" s="57" t="s">
        <v>161</v>
      </c>
      <c r="E168" s="216">
        <v>600</v>
      </c>
      <c r="F168" s="175">
        <v>204.38</v>
      </c>
      <c r="G168" s="178">
        <f t="shared" si="2"/>
        <v>34.06333333333333</v>
      </c>
    </row>
    <row r="169" spans="1:7" ht="37.5" customHeight="1">
      <c r="A169" s="65"/>
      <c r="B169" s="66"/>
      <c r="C169" s="12">
        <v>4370</v>
      </c>
      <c r="D169" s="60" t="s">
        <v>277</v>
      </c>
      <c r="E169" s="216">
        <v>2200</v>
      </c>
      <c r="F169" s="175">
        <v>1323.45</v>
      </c>
      <c r="G169" s="178">
        <f t="shared" si="2"/>
        <v>60.15681818181818</v>
      </c>
    </row>
    <row r="170" spans="1:7" ht="21.75" customHeight="1">
      <c r="A170" s="65"/>
      <c r="B170" s="66"/>
      <c r="C170" s="42">
        <v>4410</v>
      </c>
      <c r="D170" s="62" t="s">
        <v>63</v>
      </c>
      <c r="E170" s="216">
        <v>2500</v>
      </c>
      <c r="F170" s="175">
        <v>1568.46</v>
      </c>
      <c r="G170" s="178">
        <f t="shared" si="2"/>
        <v>62.7384</v>
      </c>
    </row>
    <row r="171" spans="1:7" ht="21.75" customHeight="1">
      <c r="A171" s="65"/>
      <c r="B171" s="66"/>
      <c r="C171" s="42">
        <v>4430</v>
      </c>
      <c r="D171" s="62" t="s">
        <v>48</v>
      </c>
      <c r="E171" s="216">
        <v>691</v>
      </c>
      <c r="F171" s="175">
        <v>691</v>
      </c>
      <c r="G171" s="178">
        <f t="shared" si="2"/>
        <v>100</v>
      </c>
    </row>
    <row r="172" spans="1:7" ht="21.75" customHeight="1">
      <c r="A172" s="65"/>
      <c r="B172" s="66"/>
      <c r="C172" s="42">
        <v>4440</v>
      </c>
      <c r="D172" s="62" t="s">
        <v>64</v>
      </c>
      <c r="E172" s="216">
        <v>38400</v>
      </c>
      <c r="F172" s="175">
        <v>28800</v>
      </c>
      <c r="G172" s="178">
        <f t="shared" si="2"/>
        <v>75</v>
      </c>
    </row>
    <row r="173" spans="1:7" ht="29.25" customHeight="1">
      <c r="A173" s="65"/>
      <c r="B173" s="66"/>
      <c r="C173" s="42">
        <v>4700</v>
      </c>
      <c r="D173" s="68" t="s">
        <v>196</v>
      </c>
      <c r="E173" s="216">
        <v>700</v>
      </c>
      <c r="F173" s="175">
        <v>40</v>
      </c>
      <c r="G173" s="178">
        <f t="shared" si="2"/>
        <v>5.714285714285714</v>
      </c>
    </row>
    <row r="174" spans="1:7" ht="29.25" customHeight="1">
      <c r="A174" s="389"/>
      <c r="B174" s="69"/>
      <c r="C174" s="70">
        <v>6060</v>
      </c>
      <c r="D174" s="71" t="s">
        <v>67</v>
      </c>
      <c r="E174" s="217">
        <v>7900</v>
      </c>
      <c r="F174" s="247">
        <v>7900</v>
      </c>
      <c r="G174" s="179">
        <f t="shared" si="2"/>
        <v>100</v>
      </c>
    </row>
    <row r="175" spans="1:7" ht="23.25" customHeight="1">
      <c r="A175" s="65"/>
      <c r="B175" s="41">
        <v>80113</v>
      </c>
      <c r="C175" s="41"/>
      <c r="D175" s="64" t="s">
        <v>76</v>
      </c>
      <c r="E175" s="218">
        <f>SUM(E176)</f>
        <v>120000</v>
      </c>
      <c r="F175" s="218">
        <f>SUM(F176)</f>
        <v>66083.34</v>
      </c>
      <c r="G175" s="218">
        <f t="shared" si="2"/>
        <v>55.06945</v>
      </c>
    </row>
    <row r="176" spans="1:7" ht="21.75" customHeight="1">
      <c r="A176" s="15"/>
      <c r="B176" s="26"/>
      <c r="C176" s="25">
        <v>4300</v>
      </c>
      <c r="D176" s="73" t="s">
        <v>56</v>
      </c>
      <c r="E176" s="219">
        <v>120000</v>
      </c>
      <c r="F176" s="219">
        <v>66083.34</v>
      </c>
      <c r="G176" s="179">
        <f t="shared" si="2"/>
        <v>55.06945</v>
      </c>
    </row>
    <row r="177" spans="1:7" ht="24" customHeight="1">
      <c r="A177" s="15"/>
      <c r="B177" s="28">
        <v>80146</v>
      </c>
      <c r="C177" s="41"/>
      <c r="D177" s="61" t="s">
        <v>77</v>
      </c>
      <c r="E177" s="218">
        <f>SUM(E178)</f>
        <v>20600</v>
      </c>
      <c r="F177" s="218">
        <f>SUM(F178)</f>
        <v>4218</v>
      </c>
      <c r="G177" s="218">
        <f t="shared" si="2"/>
        <v>20.475728155339805</v>
      </c>
    </row>
    <row r="178" spans="1:7" ht="30" customHeight="1">
      <c r="A178" s="15"/>
      <c r="B178" s="40"/>
      <c r="C178" s="40">
        <v>4700</v>
      </c>
      <c r="D178" s="135" t="s">
        <v>196</v>
      </c>
      <c r="E178" s="219">
        <v>20600</v>
      </c>
      <c r="F178" s="242">
        <v>4218</v>
      </c>
      <c r="G178" s="221">
        <f t="shared" si="2"/>
        <v>20.475728155339805</v>
      </c>
    </row>
    <row r="179" spans="1:7" ht="26.25" customHeight="1">
      <c r="A179" s="15"/>
      <c r="B179" s="3">
        <v>80195</v>
      </c>
      <c r="C179" s="3"/>
      <c r="D179" s="56" t="s">
        <v>16</v>
      </c>
      <c r="E179" s="180">
        <f>SUM(E180:E180)</f>
        <v>18335</v>
      </c>
      <c r="F179" s="176">
        <f>SUM(F180:F180)</f>
        <v>13751</v>
      </c>
      <c r="G179" s="180">
        <f t="shared" si="2"/>
        <v>74.99863648759204</v>
      </c>
    </row>
    <row r="180" spans="1:7" ht="21.75" customHeight="1">
      <c r="A180" s="23"/>
      <c r="B180" s="26"/>
      <c r="C180" s="70">
        <v>4440</v>
      </c>
      <c r="D180" s="73" t="s">
        <v>64</v>
      </c>
      <c r="E180" s="217">
        <v>18335</v>
      </c>
      <c r="F180" s="217">
        <v>13751</v>
      </c>
      <c r="G180" s="179">
        <f t="shared" si="2"/>
        <v>74.99863648759204</v>
      </c>
    </row>
    <row r="181" spans="1:7" ht="25.5" customHeight="1">
      <c r="A181" s="102">
        <v>851</v>
      </c>
      <c r="B181" s="5"/>
      <c r="C181" s="3"/>
      <c r="D181" s="56" t="s">
        <v>180</v>
      </c>
      <c r="E181" s="180">
        <f>SUM(E182,E185)</f>
        <v>31090</v>
      </c>
      <c r="F181" s="180">
        <f>SUM(F182,F185)</f>
        <v>17710.94</v>
      </c>
      <c r="G181" s="218">
        <f t="shared" si="2"/>
        <v>56.966677388227716</v>
      </c>
    </row>
    <row r="182" spans="1:7" ht="21.75" customHeight="1">
      <c r="A182" s="97"/>
      <c r="B182" s="5">
        <v>85153</v>
      </c>
      <c r="C182" s="3"/>
      <c r="D182" s="56" t="s">
        <v>202</v>
      </c>
      <c r="E182" s="180">
        <f>SUM(E183:E184)</f>
        <v>450</v>
      </c>
      <c r="F182" s="180">
        <f>SUM(F183:F184)</f>
        <v>150</v>
      </c>
      <c r="G182" s="218">
        <f t="shared" si="2"/>
        <v>33.333333333333336</v>
      </c>
    </row>
    <row r="183" spans="1:7" ht="21.75" customHeight="1">
      <c r="A183" s="36"/>
      <c r="B183" s="111"/>
      <c r="C183" s="355">
        <v>4240</v>
      </c>
      <c r="D183" s="57" t="s">
        <v>75</v>
      </c>
      <c r="E183" s="178">
        <v>150</v>
      </c>
      <c r="F183" s="178">
        <v>150</v>
      </c>
      <c r="G183" s="178">
        <f t="shared" si="2"/>
        <v>100</v>
      </c>
    </row>
    <row r="184" spans="1:8" ht="21.75" customHeight="1">
      <c r="A184" s="31"/>
      <c r="B184" s="143"/>
      <c r="C184" s="132">
        <v>4300</v>
      </c>
      <c r="D184" s="195" t="s">
        <v>56</v>
      </c>
      <c r="E184" s="178">
        <v>300</v>
      </c>
      <c r="F184" s="178">
        <v>0</v>
      </c>
      <c r="G184" s="178">
        <f t="shared" si="2"/>
        <v>0</v>
      </c>
      <c r="H184" s="182"/>
    </row>
    <row r="185" spans="1:7" ht="21.75" customHeight="1">
      <c r="A185" s="110"/>
      <c r="B185" s="4">
        <v>85154</v>
      </c>
      <c r="C185" s="41"/>
      <c r="D185" s="56" t="s">
        <v>78</v>
      </c>
      <c r="E185" s="180">
        <f>SUM(E186:E193)</f>
        <v>30640</v>
      </c>
      <c r="F185" s="180">
        <f>SUM(F186:F193)</f>
        <v>17560.94</v>
      </c>
      <c r="G185" s="180">
        <f t="shared" si="2"/>
        <v>57.313772845953</v>
      </c>
    </row>
    <row r="186" spans="1:7" ht="21.75" customHeight="1">
      <c r="A186" s="113"/>
      <c r="B186" s="39"/>
      <c r="C186" s="110">
        <v>4110</v>
      </c>
      <c r="D186" s="115" t="s">
        <v>61</v>
      </c>
      <c r="E186" s="178">
        <v>68</v>
      </c>
      <c r="F186" s="174">
        <v>27.18</v>
      </c>
      <c r="G186" s="178">
        <f t="shared" si="2"/>
        <v>39.970588235294116</v>
      </c>
    </row>
    <row r="187" spans="1:7" ht="21.75" customHeight="1">
      <c r="A187" s="113"/>
      <c r="B187" s="39"/>
      <c r="C187" s="110">
        <v>4120</v>
      </c>
      <c r="D187" s="115" t="s">
        <v>62</v>
      </c>
      <c r="E187" s="178">
        <v>12</v>
      </c>
      <c r="F187" s="174">
        <v>0</v>
      </c>
      <c r="G187" s="178">
        <f t="shared" si="2"/>
        <v>0</v>
      </c>
    </row>
    <row r="188" spans="1:7" ht="21.75" customHeight="1">
      <c r="A188" s="36"/>
      <c r="B188" s="39"/>
      <c r="C188" s="12">
        <v>4170</v>
      </c>
      <c r="D188" s="57" t="s">
        <v>140</v>
      </c>
      <c r="E188" s="216">
        <v>20810</v>
      </c>
      <c r="F188" s="175">
        <v>11845</v>
      </c>
      <c r="G188" s="178">
        <f t="shared" si="2"/>
        <v>56.91975012013455</v>
      </c>
    </row>
    <row r="189" spans="1:9" ht="21.75" customHeight="1">
      <c r="A189" s="36"/>
      <c r="B189" s="18"/>
      <c r="C189" s="12">
        <v>4210</v>
      </c>
      <c r="D189" s="57" t="s">
        <v>54</v>
      </c>
      <c r="E189" s="216">
        <v>500</v>
      </c>
      <c r="F189" s="175">
        <v>420.46</v>
      </c>
      <c r="G189" s="178">
        <f t="shared" si="2"/>
        <v>84.092</v>
      </c>
      <c r="I189" s="51" t="s">
        <v>177</v>
      </c>
    </row>
    <row r="190" spans="1:7" ht="21.75" customHeight="1">
      <c r="A190" s="36"/>
      <c r="B190" s="18"/>
      <c r="C190" s="12">
        <v>4240</v>
      </c>
      <c r="D190" s="57" t="s">
        <v>75</v>
      </c>
      <c r="E190" s="216">
        <v>100</v>
      </c>
      <c r="F190" s="175">
        <v>74.3</v>
      </c>
      <c r="G190" s="178">
        <f t="shared" si="2"/>
        <v>74.3</v>
      </c>
    </row>
    <row r="191" spans="1:7" ht="26.25" customHeight="1">
      <c r="A191" s="15"/>
      <c r="B191" s="18"/>
      <c r="C191" s="12">
        <v>4300</v>
      </c>
      <c r="D191" s="57" t="s">
        <v>56</v>
      </c>
      <c r="E191" s="216">
        <v>8750</v>
      </c>
      <c r="F191" s="175">
        <v>5194</v>
      </c>
      <c r="G191" s="178">
        <f t="shared" si="2"/>
        <v>59.36</v>
      </c>
    </row>
    <row r="192" spans="1:7" ht="26.25" customHeight="1">
      <c r="A192" s="15"/>
      <c r="B192" s="18"/>
      <c r="C192" s="15">
        <v>4410</v>
      </c>
      <c r="D192" s="57" t="s">
        <v>63</v>
      </c>
      <c r="E192" s="216">
        <v>100</v>
      </c>
      <c r="F192" s="175">
        <v>0</v>
      </c>
      <c r="G192" s="178">
        <f t="shared" si="2"/>
        <v>0</v>
      </c>
    </row>
    <row r="193" spans="1:7" ht="31.5" customHeight="1">
      <c r="A193" s="15"/>
      <c r="B193" s="18"/>
      <c r="C193" s="15">
        <v>4700</v>
      </c>
      <c r="D193" s="71" t="s">
        <v>196</v>
      </c>
      <c r="E193" s="216">
        <v>300</v>
      </c>
      <c r="F193" s="175">
        <v>0</v>
      </c>
      <c r="G193" s="178">
        <f t="shared" si="2"/>
        <v>0</v>
      </c>
    </row>
    <row r="194" spans="1:7" ht="30" customHeight="1">
      <c r="A194" s="243">
        <v>852</v>
      </c>
      <c r="B194" s="5"/>
      <c r="C194" s="3"/>
      <c r="D194" s="56" t="s">
        <v>143</v>
      </c>
      <c r="E194" s="180">
        <f>SUM(E195,E203,E205,E209,E212,E226)</f>
        <v>1527391</v>
      </c>
      <c r="F194" s="180">
        <f>SUM(F195,F203,F205,F209,F212,F226)</f>
        <v>695677.54</v>
      </c>
      <c r="G194" s="180">
        <f t="shared" si="2"/>
        <v>45.54678795409951</v>
      </c>
    </row>
    <row r="195" spans="1:7" ht="61.5" customHeight="1">
      <c r="A195" s="97"/>
      <c r="B195" s="5">
        <v>85212</v>
      </c>
      <c r="C195" s="4"/>
      <c r="D195" s="14" t="s">
        <v>216</v>
      </c>
      <c r="E195" s="180">
        <f>SUM(E196:E202)</f>
        <v>932184</v>
      </c>
      <c r="F195" s="180">
        <f>SUM(F196:F202)</f>
        <v>449977.50999999995</v>
      </c>
      <c r="G195" s="180">
        <f t="shared" si="2"/>
        <v>48.271318752520955</v>
      </c>
    </row>
    <row r="196" spans="1:7" ht="67.5" customHeight="1">
      <c r="A196" s="36"/>
      <c r="B196" s="39"/>
      <c r="C196" s="113">
        <v>2910</v>
      </c>
      <c r="D196" s="379" t="s">
        <v>230</v>
      </c>
      <c r="E196" s="178">
        <v>4834</v>
      </c>
      <c r="F196" s="174">
        <v>4834</v>
      </c>
      <c r="G196" s="228">
        <f t="shared" si="2"/>
        <v>100</v>
      </c>
    </row>
    <row r="197" spans="1:9" ht="22.5" customHeight="1">
      <c r="A197" s="36"/>
      <c r="B197" s="114"/>
      <c r="C197" s="113">
        <v>3110</v>
      </c>
      <c r="D197" s="191" t="s">
        <v>80</v>
      </c>
      <c r="E197" s="178">
        <v>895844</v>
      </c>
      <c r="F197" s="174">
        <v>430415.79</v>
      </c>
      <c r="G197" s="178">
        <f t="shared" si="2"/>
        <v>48.04584168672224</v>
      </c>
      <c r="I197" s="112"/>
    </row>
    <row r="198" spans="1:7" ht="22.5" customHeight="1">
      <c r="A198" s="113"/>
      <c r="B198" s="114"/>
      <c r="C198" s="113">
        <v>4010</v>
      </c>
      <c r="D198" s="191" t="s">
        <v>59</v>
      </c>
      <c r="E198" s="178">
        <v>21906</v>
      </c>
      <c r="F198" s="174">
        <v>10095.1</v>
      </c>
      <c r="G198" s="178">
        <f t="shared" si="2"/>
        <v>46.08372135487994</v>
      </c>
    </row>
    <row r="199" spans="1:9" s="112" customFormat="1" ht="22.5" customHeight="1">
      <c r="A199" s="113"/>
      <c r="B199" s="114"/>
      <c r="C199" s="113">
        <v>4110</v>
      </c>
      <c r="D199" s="266" t="s">
        <v>61</v>
      </c>
      <c r="E199" s="178">
        <v>6626</v>
      </c>
      <c r="F199" s="174">
        <v>2551.56</v>
      </c>
      <c r="G199" s="178">
        <f t="shared" si="2"/>
        <v>38.50830063386659</v>
      </c>
      <c r="H199" s="51"/>
      <c r="I199" s="51"/>
    </row>
    <row r="200" spans="1:7" ht="22.5" customHeight="1">
      <c r="A200" s="113"/>
      <c r="B200" s="114"/>
      <c r="C200" s="113">
        <v>4120</v>
      </c>
      <c r="D200" s="266" t="s">
        <v>62</v>
      </c>
      <c r="E200" s="178">
        <v>530</v>
      </c>
      <c r="F200" s="174">
        <v>265.4</v>
      </c>
      <c r="G200" s="178">
        <f t="shared" si="2"/>
        <v>50.0754716981132</v>
      </c>
    </row>
    <row r="201" spans="1:7" ht="22.5" customHeight="1">
      <c r="A201" s="113"/>
      <c r="B201" s="114"/>
      <c r="C201" s="113">
        <v>4440</v>
      </c>
      <c r="D201" s="266" t="s">
        <v>64</v>
      </c>
      <c r="E201" s="178">
        <v>1094</v>
      </c>
      <c r="F201" s="174">
        <v>820.5</v>
      </c>
      <c r="G201" s="178">
        <f t="shared" si="2"/>
        <v>75</v>
      </c>
    </row>
    <row r="202" spans="1:8" ht="69" customHeight="1">
      <c r="A202" s="113"/>
      <c r="B202" s="114"/>
      <c r="C202" s="113">
        <v>4560</v>
      </c>
      <c r="D202" s="267" t="s">
        <v>229</v>
      </c>
      <c r="E202" s="268">
        <v>1350</v>
      </c>
      <c r="F202" s="174">
        <v>995.16</v>
      </c>
      <c r="G202" s="178">
        <f t="shared" si="2"/>
        <v>73.71555555555555</v>
      </c>
      <c r="H202" s="74"/>
    </row>
    <row r="203" spans="1:9" ht="55.5" customHeight="1">
      <c r="A203" s="113"/>
      <c r="B203" s="48">
        <v>85213</v>
      </c>
      <c r="C203" s="3"/>
      <c r="D203" s="14" t="s">
        <v>145</v>
      </c>
      <c r="E203" s="180">
        <f>SUM(E204)</f>
        <v>8200</v>
      </c>
      <c r="F203" s="180">
        <f>SUM(F204)</f>
        <v>2984.46</v>
      </c>
      <c r="G203" s="180">
        <f t="shared" si="2"/>
        <v>36.39585365853659</v>
      </c>
      <c r="H203" s="112"/>
      <c r="I203" s="112"/>
    </row>
    <row r="204" spans="1:9" ht="30.75" customHeight="1">
      <c r="A204" s="36"/>
      <c r="B204" s="31"/>
      <c r="C204" s="29">
        <v>4130</v>
      </c>
      <c r="D204" s="75" t="s">
        <v>79</v>
      </c>
      <c r="E204" s="217">
        <v>8200</v>
      </c>
      <c r="F204" s="217">
        <v>2984.46</v>
      </c>
      <c r="G204" s="179">
        <f t="shared" si="2"/>
        <v>36.39585365853659</v>
      </c>
      <c r="H204" s="112"/>
      <c r="I204" s="112"/>
    </row>
    <row r="205" spans="1:9" ht="38.25" customHeight="1">
      <c r="A205" s="36"/>
      <c r="B205" s="28">
        <v>85214</v>
      </c>
      <c r="C205" s="41"/>
      <c r="D205" s="64" t="s">
        <v>162</v>
      </c>
      <c r="E205" s="218">
        <f>SUM(E206:E208)</f>
        <v>76800</v>
      </c>
      <c r="F205" s="218">
        <f>SUM(F206:F208)</f>
        <v>20018.12</v>
      </c>
      <c r="G205" s="218">
        <f t="shared" si="2"/>
        <v>26.065260416666668</v>
      </c>
      <c r="H205" s="112"/>
      <c r="I205" s="112"/>
    </row>
    <row r="206" spans="1:7" s="112" customFormat="1" ht="24" customHeight="1">
      <c r="A206" s="36"/>
      <c r="B206" s="18"/>
      <c r="C206" s="12">
        <v>3110</v>
      </c>
      <c r="D206" s="57" t="s">
        <v>80</v>
      </c>
      <c r="E206" s="216">
        <v>43632.93</v>
      </c>
      <c r="F206" s="175">
        <v>13452</v>
      </c>
      <c r="G206" s="178">
        <f t="shared" si="2"/>
        <v>30.8299259297966</v>
      </c>
    </row>
    <row r="207" spans="1:7" s="112" customFormat="1" ht="24" customHeight="1">
      <c r="A207" s="36"/>
      <c r="B207" s="18"/>
      <c r="C207" s="12">
        <v>3119</v>
      </c>
      <c r="D207" s="57" t="s">
        <v>80</v>
      </c>
      <c r="E207" s="216">
        <v>9167.07</v>
      </c>
      <c r="F207" s="175">
        <v>0</v>
      </c>
      <c r="G207" s="178">
        <f t="shared" si="2"/>
        <v>0</v>
      </c>
    </row>
    <row r="208" spans="1:7" s="112" customFormat="1" ht="27.75" customHeight="1">
      <c r="A208" s="33"/>
      <c r="B208" s="23"/>
      <c r="C208" s="25">
        <v>4330</v>
      </c>
      <c r="D208" s="67" t="s">
        <v>163</v>
      </c>
      <c r="E208" s="217">
        <v>24000</v>
      </c>
      <c r="F208" s="217">
        <v>6566.12</v>
      </c>
      <c r="G208" s="179">
        <f t="shared" si="2"/>
        <v>27.358833333333333</v>
      </c>
    </row>
    <row r="209" spans="1:7" s="112" customFormat="1" ht="27.75" customHeight="1">
      <c r="A209" s="36"/>
      <c r="B209" s="39">
        <v>85216</v>
      </c>
      <c r="C209" s="31"/>
      <c r="D209" s="61" t="s">
        <v>223</v>
      </c>
      <c r="E209" s="177">
        <f>SUM(E210:E211)</f>
        <v>90701</v>
      </c>
      <c r="F209" s="177">
        <f>SUM(F210:F211)</f>
        <v>35763.5</v>
      </c>
      <c r="G209" s="218">
        <f>F209*100/E209</f>
        <v>39.43010551151586</v>
      </c>
    </row>
    <row r="210" spans="1:7" s="112" customFormat="1" ht="63" customHeight="1">
      <c r="A210" s="36"/>
      <c r="B210" s="97"/>
      <c r="C210" s="122">
        <v>2910</v>
      </c>
      <c r="D210" s="373" t="s">
        <v>230</v>
      </c>
      <c r="E210" s="241">
        <v>1201</v>
      </c>
      <c r="F210" s="241">
        <v>139.69</v>
      </c>
      <c r="G210" s="178">
        <f>F210*100/E210</f>
        <v>11.631140716069941</v>
      </c>
    </row>
    <row r="211" spans="1:7" s="112" customFormat="1" ht="27.75" customHeight="1">
      <c r="A211" s="36"/>
      <c r="B211" s="148"/>
      <c r="C211" s="148">
        <v>3110</v>
      </c>
      <c r="D211" s="57" t="s">
        <v>80</v>
      </c>
      <c r="E211" s="246">
        <v>89500</v>
      </c>
      <c r="F211" s="246">
        <v>35623.81</v>
      </c>
      <c r="G211" s="221">
        <f>F211*100/E211</f>
        <v>39.80313966480447</v>
      </c>
    </row>
    <row r="212" spans="1:7" s="112" customFormat="1" ht="24" customHeight="1">
      <c r="A212" s="15"/>
      <c r="B212" s="4">
        <v>85219</v>
      </c>
      <c r="C212" s="5"/>
      <c r="D212" s="56" t="s">
        <v>40</v>
      </c>
      <c r="E212" s="180">
        <f>SUM(E213:E225)</f>
        <v>374006</v>
      </c>
      <c r="F212" s="180">
        <f>SUM(F213:F225)</f>
        <v>168180.64999999997</v>
      </c>
      <c r="G212" s="218">
        <f t="shared" si="2"/>
        <v>44.96736683368715</v>
      </c>
    </row>
    <row r="213" spans="1:7" s="112" customFormat="1" ht="29.25" customHeight="1">
      <c r="A213" s="15"/>
      <c r="B213" s="148"/>
      <c r="C213" s="148">
        <v>4010</v>
      </c>
      <c r="D213" s="52" t="s">
        <v>59</v>
      </c>
      <c r="E213" s="175">
        <v>270000</v>
      </c>
      <c r="F213" s="175">
        <v>114196.3</v>
      </c>
      <c r="G213" s="178">
        <f t="shared" si="2"/>
        <v>42.294925925925924</v>
      </c>
    </row>
    <row r="214" spans="1:7" s="112" customFormat="1" ht="24" customHeight="1">
      <c r="A214" s="36"/>
      <c r="B214" s="148"/>
      <c r="C214" s="148">
        <v>4040</v>
      </c>
      <c r="D214" s="52" t="s">
        <v>60</v>
      </c>
      <c r="E214" s="175">
        <v>18703</v>
      </c>
      <c r="F214" s="175">
        <v>18702.55</v>
      </c>
      <c r="G214" s="178">
        <f t="shared" si="2"/>
        <v>99.997593968882</v>
      </c>
    </row>
    <row r="215" spans="1:8" s="112" customFormat="1" ht="24" customHeight="1">
      <c r="A215" s="15"/>
      <c r="B215" s="148"/>
      <c r="C215" s="148">
        <v>4110</v>
      </c>
      <c r="D215" s="52" t="s">
        <v>61</v>
      </c>
      <c r="E215" s="175">
        <v>45991</v>
      </c>
      <c r="F215" s="175">
        <v>21023.56</v>
      </c>
      <c r="G215" s="178">
        <f t="shared" si="2"/>
        <v>45.71233502206954</v>
      </c>
      <c r="H215" s="51"/>
    </row>
    <row r="216" spans="1:9" s="112" customFormat="1" ht="24" customHeight="1">
      <c r="A216" s="15"/>
      <c r="B216" s="148"/>
      <c r="C216" s="148">
        <v>4120</v>
      </c>
      <c r="D216" s="52" t="s">
        <v>62</v>
      </c>
      <c r="E216" s="175">
        <v>7073</v>
      </c>
      <c r="F216" s="175">
        <v>2617.31</v>
      </c>
      <c r="G216" s="178">
        <f t="shared" si="2"/>
        <v>37.00424148169094</v>
      </c>
      <c r="H216" s="51"/>
      <c r="I216" s="51"/>
    </row>
    <row r="217" spans="1:9" s="112" customFormat="1" ht="24" customHeight="1">
      <c r="A217" s="15"/>
      <c r="B217" s="148"/>
      <c r="C217" s="148">
        <v>4170</v>
      </c>
      <c r="D217" s="52" t="s">
        <v>140</v>
      </c>
      <c r="E217" s="175">
        <v>7500</v>
      </c>
      <c r="F217" s="175">
        <v>0</v>
      </c>
      <c r="G217" s="178">
        <f t="shared" si="2"/>
        <v>0</v>
      </c>
      <c r="H217" s="51"/>
      <c r="I217" s="51"/>
    </row>
    <row r="218" spans="1:9" s="112" customFormat="1" ht="24" customHeight="1">
      <c r="A218" s="15"/>
      <c r="B218" s="148"/>
      <c r="C218" s="148">
        <v>4210</v>
      </c>
      <c r="D218" s="52" t="s">
        <v>54</v>
      </c>
      <c r="E218" s="175">
        <v>9419</v>
      </c>
      <c r="F218" s="175">
        <v>3588.37</v>
      </c>
      <c r="G218" s="178">
        <f aca="true" t="shared" si="3" ref="G218:G299">F218*100/E218</f>
        <v>38.09714407049581</v>
      </c>
      <c r="H218" s="51"/>
      <c r="I218" s="51"/>
    </row>
    <row r="219" spans="1:9" s="112" customFormat="1" ht="24" customHeight="1">
      <c r="A219" s="15"/>
      <c r="B219" s="148"/>
      <c r="C219" s="148">
        <v>4280</v>
      </c>
      <c r="D219" s="52" t="s">
        <v>181</v>
      </c>
      <c r="E219" s="175">
        <v>150</v>
      </c>
      <c r="F219" s="175">
        <v>0</v>
      </c>
      <c r="G219" s="178">
        <f t="shared" si="3"/>
        <v>0</v>
      </c>
      <c r="H219" s="51"/>
      <c r="I219" s="51"/>
    </row>
    <row r="220" spans="1:7" ht="24.75" customHeight="1">
      <c r="A220" s="15"/>
      <c r="B220" s="148"/>
      <c r="C220" s="148">
        <v>4300</v>
      </c>
      <c r="D220" s="52" t="s">
        <v>56</v>
      </c>
      <c r="E220" s="175">
        <v>4000</v>
      </c>
      <c r="F220" s="175">
        <v>2630.43</v>
      </c>
      <c r="G220" s="178">
        <f t="shared" si="3"/>
        <v>65.76075</v>
      </c>
    </row>
    <row r="221" spans="1:7" ht="33.75" customHeight="1">
      <c r="A221" s="15"/>
      <c r="B221" s="148"/>
      <c r="C221" s="148">
        <v>4360</v>
      </c>
      <c r="D221" s="360" t="s">
        <v>259</v>
      </c>
      <c r="E221" s="175">
        <v>620</v>
      </c>
      <c r="F221" s="175">
        <v>100</v>
      </c>
      <c r="G221" s="178">
        <f t="shared" si="3"/>
        <v>16.129032258064516</v>
      </c>
    </row>
    <row r="222" spans="1:7" ht="24" customHeight="1">
      <c r="A222" s="15"/>
      <c r="B222" s="148"/>
      <c r="C222" s="148">
        <v>4410</v>
      </c>
      <c r="D222" s="52" t="s">
        <v>63</v>
      </c>
      <c r="E222" s="175">
        <v>1800</v>
      </c>
      <c r="F222" s="175">
        <v>295.02</v>
      </c>
      <c r="G222" s="178">
        <f t="shared" si="3"/>
        <v>16.39</v>
      </c>
    </row>
    <row r="223" spans="1:7" ht="24.75" customHeight="1">
      <c r="A223" s="15"/>
      <c r="B223" s="148"/>
      <c r="C223" s="148">
        <v>4430</v>
      </c>
      <c r="D223" s="52" t="s">
        <v>48</v>
      </c>
      <c r="E223" s="175">
        <v>600</v>
      </c>
      <c r="F223" s="175">
        <v>276</v>
      </c>
      <c r="G223" s="178">
        <f t="shared" si="3"/>
        <v>46</v>
      </c>
    </row>
    <row r="224" spans="1:7" ht="21.75" customHeight="1">
      <c r="A224" s="15"/>
      <c r="B224" s="148"/>
      <c r="C224" s="148">
        <v>4440</v>
      </c>
      <c r="D224" s="52" t="s">
        <v>64</v>
      </c>
      <c r="E224" s="175">
        <v>4650</v>
      </c>
      <c r="F224" s="175">
        <v>3487.5</v>
      </c>
      <c r="G224" s="178">
        <f t="shared" si="3"/>
        <v>75</v>
      </c>
    </row>
    <row r="225" spans="1:7" ht="30" customHeight="1">
      <c r="A225" s="15"/>
      <c r="B225" s="148"/>
      <c r="C225" s="148">
        <v>4700</v>
      </c>
      <c r="D225" s="269" t="s">
        <v>196</v>
      </c>
      <c r="E225" s="175">
        <v>3500</v>
      </c>
      <c r="F225" s="175">
        <v>1263.61</v>
      </c>
      <c r="G225" s="178">
        <f t="shared" si="3"/>
        <v>36.103142857142856</v>
      </c>
    </row>
    <row r="226" spans="1:7" ht="20.25" customHeight="1">
      <c r="A226" s="15"/>
      <c r="B226" s="3">
        <v>85295</v>
      </c>
      <c r="C226" s="3"/>
      <c r="D226" s="56" t="s">
        <v>16</v>
      </c>
      <c r="E226" s="180">
        <f>SUM(E227:E227)</f>
        <v>45500</v>
      </c>
      <c r="F226" s="180">
        <f>SUM(F227:F227)</f>
        <v>18753.3</v>
      </c>
      <c r="G226" s="180">
        <f t="shared" si="3"/>
        <v>41.216043956043954</v>
      </c>
    </row>
    <row r="227" spans="1:7" ht="25.5" customHeight="1">
      <c r="A227" s="15"/>
      <c r="B227" s="388"/>
      <c r="C227" s="388">
        <v>3110</v>
      </c>
      <c r="D227" s="75" t="s">
        <v>80</v>
      </c>
      <c r="E227" s="219">
        <v>45500</v>
      </c>
      <c r="F227" s="262">
        <v>18753.3</v>
      </c>
      <c r="G227" s="221">
        <f t="shared" si="3"/>
        <v>41.216043956043954</v>
      </c>
    </row>
    <row r="228" spans="1:7" ht="37.5" customHeight="1">
      <c r="A228" s="102">
        <v>853</v>
      </c>
      <c r="B228" s="66"/>
      <c r="C228" s="42"/>
      <c r="D228" s="387" t="s">
        <v>273</v>
      </c>
      <c r="E228" s="226">
        <f>SUM(E229)</f>
        <v>78138.35999999999</v>
      </c>
      <c r="F228" s="372">
        <f>SUM(F229)</f>
        <v>0</v>
      </c>
      <c r="G228" s="226">
        <f>SUM(G229)</f>
        <v>0</v>
      </c>
    </row>
    <row r="229" spans="1:7" ht="25.5" customHeight="1">
      <c r="A229" s="15"/>
      <c r="B229" s="3">
        <v>85395</v>
      </c>
      <c r="C229" s="3"/>
      <c r="D229" s="56" t="s">
        <v>270</v>
      </c>
      <c r="E229" s="180">
        <f>SUM(E230:E243)</f>
        <v>78138.35999999999</v>
      </c>
      <c r="F229" s="180">
        <f>SUM(F230:F230)</f>
        <v>0</v>
      </c>
      <c r="G229" s="180">
        <f aca="true" t="shared" si="4" ref="G229:G243">F229*100/E229</f>
        <v>0</v>
      </c>
    </row>
    <row r="230" spans="1:7" ht="25.5" customHeight="1">
      <c r="A230" s="15"/>
      <c r="B230" s="66"/>
      <c r="C230" s="42">
        <v>4017</v>
      </c>
      <c r="D230" s="57" t="s">
        <v>59</v>
      </c>
      <c r="E230" s="175">
        <v>35638.88</v>
      </c>
      <c r="F230" s="175">
        <v>0</v>
      </c>
      <c r="G230" s="178">
        <f t="shared" si="4"/>
        <v>0</v>
      </c>
    </row>
    <row r="231" spans="1:7" ht="25.5" customHeight="1">
      <c r="A231" s="15"/>
      <c r="B231" s="66"/>
      <c r="C231" s="42">
        <v>4019</v>
      </c>
      <c r="D231" s="57" t="s">
        <v>59</v>
      </c>
      <c r="E231" s="175">
        <v>1886.76</v>
      </c>
      <c r="F231" s="175">
        <v>0</v>
      </c>
      <c r="G231" s="178">
        <f t="shared" si="4"/>
        <v>0</v>
      </c>
    </row>
    <row r="232" spans="1:7" ht="25.5" customHeight="1">
      <c r="A232" s="15"/>
      <c r="B232" s="66"/>
      <c r="C232" s="42">
        <v>4117</v>
      </c>
      <c r="D232" s="57" t="s">
        <v>271</v>
      </c>
      <c r="E232" s="175">
        <v>5805.07</v>
      </c>
      <c r="F232" s="175">
        <v>0</v>
      </c>
      <c r="G232" s="178">
        <f t="shared" si="4"/>
        <v>0</v>
      </c>
    </row>
    <row r="233" spans="1:7" ht="25.5" customHeight="1">
      <c r="A233" s="15"/>
      <c r="B233" s="66"/>
      <c r="C233" s="42">
        <v>4119</v>
      </c>
      <c r="D233" s="57" t="s">
        <v>271</v>
      </c>
      <c r="E233" s="175">
        <v>307.33</v>
      </c>
      <c r="F233" s="175">
        <v>0</v>
      </c>
      <c r="G233" s="178">
        <f t="shared" si="4"/>
        <v>0</v>
      </c>
    </row>
    <row r="234" spans="1:7" ht="25.5" customHeight="1">
      <c r="A234" s="15"/>
      <c r="B234" s="66"/>
      <c r="C234" s="42">
        <v>4127</v>
      </c>
      <c r="D234" s="57" t="s">
        <v>62</v>
      </c>
      <c r="E234" s="216">
        <v>892.83</v>
      </c>
      <c r="F234" s="175">
        <v>0</v>
      </c>
      <c r="G234" s="178">
        <f t="shared" si="4"/>
        <v>0</v>
      </c>
    </row>
    <row r="235" spans="1:7" ht="25.5" customHeight="1">
      <c r="A235" s="15"/>
      <c r="B235" s="66"/>
      <c r="C235" s="42">
        <v>4129</v>
      </c>
      <c r="D235" s="57" t="s">
        <v>62</v>
      </c>
      <c r="E235" s="216">
        <v>47.28</v>
      </c>
      <c r="F235" s="175">
        <v>0</v>
      </c>
      <c r="G235" s="178">
        <f t="shared" si="4"/>
        <v>0</v>
      </c>
    </row>
    <row r="236" spans="1:7" ht="25.5" customHeight="1">
      <c r="A236" s="15"/>
      <c r="B236" s="66"/>
      <c r="C236" s="42">
        <v>4177</v>
      </c>
      <c r="D236" s="57" t="s">
        <v>140</v>
      </c>
      <c r="E236" s="216">
        <v>1751.98</v>
      </c>
      <c r="F236" s="175">
        <v>0</v>
      </c>
      <c r="G236" s="178">
        <f t="shared" si="4"/>
        <v>0</v>
      </c>
    </row>
    <row r="237" spans="1:7" ht="25.5" customHeight="1">
      <c r="A237" s="15"/>
      <c r="B237" s="66"/>
      <c r="C237" s="42">
        <v>4179</v>
      </c>
      <c r="D237" s="57" t="s">
        <v>140</v>
      </c>
      <c r="E237" s="216">
        <v>92.75</v>
      </c>
      <c r="F237" s="175">
        <v>0</v>
      </c>
      <c r="G237" s="178">
        <f t="shared" si="4"/>
        <v>0</v>
      </c>
    </row>
    <row r="238" spans="1:7" ht="25.5" customHeight="1">
      <c r="A238" s="15"/>
      <c r="B238" s="66"/>
      <c r="C238" s="42">
        <v>4217</v>
      </c>
      <c r="D238" s="57" t="s">
        <v>54</v>
      </c>
      <c r="E238" s="216">
        <v>379.89</v>
      </c>
      <c r="F238" s="175">
        <v>0</v>
      </c>
      <c r="G238" s="178">
        <f t="shared" si="4"/>
        <v>0</v>
      </c>
    </row>
    <row r="239" spans="1:7" ht="25.5" customHeight="1">
      <c r="A239" s="15"/>
      <c r="B239" s="66"/>
      <c r="C239" s="42">
        <v>4219</v>
      </c>
      <c r="D239" s="57" t="s">
        <v>54</v>
      </c>
      <c r="E239" s="216">
        <v>20.11</v>
      </c>
      <c r="F239" s="175">
        <v>0</v>
      </c>
      <c r="G239" s="178">
        <f t="shared" si="4"/>
        <v>0</v>
      </c>
    </row>
    <row r="240" spans="1:7" ht="25.5" customHeight="1">
      <c r="A240" s="15"/>
      <c r="B240" s="66"/>
      <c r="C240" s="42">
        <v>4307</v>
      </c>
      <c r="D240" s="57" t="s">
        <v>56</v>
      </c>
      <c r="E240" s="216">
        <v>28860.46</v>
      </c>
      <c r="F240" s="175">
        <v>0</v>
      </c>
      <c r="G240" s="178">
        <f t="shared" si="4"/>
        <v>0</v>
      </c>
    </row>
    <row r="241" spans="1:7" ht="25.5" customHeight="1">
      <c r="A241" s="15"/>
      <c r="B241" s="66"/>
      <c r="C241" s="42">
        <v>4309</v>
      </c>
      <c r="D241" s="57" t="s">
        <v>56</v>
      </c>
      <c r="E241" s="216">
        <v>1527.9</v>
      </c>
      <c r="F241" s="175">
        <v>0</v>
      </c>
      <c r="G241" s="178">
        <f t="shared" si="4"/>
        <v>0</v>
      </c>
    </row>
    <row r="242" spans="1:7" ht="25.5" customHeight="1">
      <c r="A242" s="15"/>
      <c r="B242" s="66"/>
      <c r="C242" s="42">
        <v>4447</v>
      </c>
      <c r="D242" s="57" t="s">
        <v>272</v>
      </c>
      <c r="E242" s="216">
        <v>880.51</v>
      </c>
      <c r="F242" s="175">
        <v>0</v>
      </c>
      <c r="G242" s="178">
        <f t="shared" si="4"/>
        <v>0</v>
      </c>
    </row>
    <row r="243" spans="1:7" ht="25.5" customHeight="1">
      <c r="A243" s="23"/>
      <c r="B243" s="43"/>
      <c r="C243" s="70">
        <v>4449</v>
      </c>
      <c r="D243" s="63" t="s">
        <v>272</v>
      </c>
      <c r="E243" s="217">
        <v>46.61</v>
      </c>
      <c r="F243" s="247">
        <v>0</v>
      </c>
      <c r="G243" s="179">
        <f t="shared" si="4"/>
        <v>0</v>
      </c>
    </row>
    <row r="244" spans="1:7" ht="21" customHeight="1">
      <c r="A244" s="102">
        <v>854</v>
      </c>
      <c r="B244" s="5"/>
      <c r="C244" s="3"/>
      <c r="D244" s="56" t="s">
        <v>158</v>
      </c>
      <c r="E244" s="180">
        <f>SUM(E245,E259)</f>
        <v>145143</v>
      </c>
      <c r="F244" s="180">
        <f>SUM(F245,F259)</f>
        <v>77081.51</v>
      </c>
      <c r="G244" s="218">
        <f t="shared" si="3"/>
        <v>53.107287295977066</v>
      </c>
    </row>
    <row r="245" spans="1:7" ht="21" customHeight="1">
      <c r="A245" s="198"/>
      <c r="B245" s="3">
        <v>85401</v>
      </c>
      <c r="C245" s="3"/>
      <c r="D245" s="56" t="s">
        <v>81</v>
      </c>
      <c r="E245" s="180">
        <f>SUM(E246:E258)</f>
        <v>133311</v>
      </c>
      <c r="F245" s="180">
        <f>SUM(F246:F258)</f>
        <v>65538.31</v>
      </c>
      <c r="G245" s="218">
        <f t="shared" si="3"/>
        <v>49.161967129494194</v>
      </c>
    </row>
    <row r="246" spans="1:7" ht="21" customHeight="1">
      <c r="A246" s="36"/>
      <c r="B246" s="66"/>
      <c r="C246" s="42">
        <v>3020</v>
      </c>
      <c r="D246" s="68" t="s">
        <v>144</v>
      </c>
      <c r="E246" s="216">
        <v>2950</v>
      </c>
      <c r="F246" s="175">
        <v>1421.4</v>
      </c>
      <c r="G246" s="228">
        <f t="shared" si="3"/>
        <v>48.18305084745763</v>
      </c>
    </row>
    <row r="247" spans="1:7" ht="21" customHeight="1">
      <c r="A247" s="36"/>
      <c r="B247" s="66"/>
      <c r="C247" s="42">
        <v>4010</v>
      </c>
      <c r="D247" s="62" t="s">
        <v>59</v>
      </c>
      <c r="E247" s="216">
        <v>92848</v>
      </c>
      <c r="F247" s="175">
        <v>42776.98</v>
      </c>
      <c r="G247" s="178">
        <f t="shared" si="3"/>
        <v>46.07205324831983</v>
      </c>
    </row>
    <row r="248" spans="1:7" ht="21" customHeight="1">
      <c r="A248" s="65"/>
      <c r="B248" s="66"/>
      <c r="C248" s="42">
        <v>4040</v>
      </c>
      <c r="D248" s="62" t="s">
        <v>60</v>
      </c>
      <c r="E248" s="216">
        <v>6831</v>
      </c>
      <c r="F248" s="175">
        <v>6830.58</v>
      </c>
      <c r="G248" s="178">
        <f t="shared" si="3"/>
        <v>99.99385155906894</v>
      </c>
    </row>
    <row r="249" spans="1:7" ht="21" customHeight="1">
      <c r="A249" s="65"/>
      <c r="B249" s="66"/>
      <c r="C249" s="42">
        <v>4110</v>
      </c>
      <c r="D249" s="62" t="s">
        <v>61</v>
      </c>
      <c r="E249" s="216">
        <v>15644</v>
      </c>
      <c r="F249" s="175">
        <v>7588.85</v>
      </c>
      <c r="G249" s="178">
        <f t="shared" si="3"/>
        <v>48.50965226284838</v>
      </c>
    </row>
    <row r="250" spans="1:7" ht="21" customHeight="1">
      <c r="A250" s="65"/>
      <c r="B250" s="66"/>
      <c r="C250" s="42">
        <v>4120</v>
      </c>
      <c r="D250" s="62" t="s">
        <v>62</v>
      </c>
      <c r="E250" s="216">
        <v>2538</v>
      </c>
      <c r="F250" s="175">
        <v>1231.27</v>
      </c>
      <c r="G250" s="178">
        <f t="shared" si="3"/>
        <v>48.5133963750985</v>
      </c>
    </row>
    <row r="251" spans="1:7" ht="25.5" customHeight="1">
      <c r="A251" s="65"/>
      <c r="B251" s="66"/>
      <c r="C251" s="42">
        <v>4210</v>
      </c>
      <c r="D251" s="62" t="s">
        <v>54</v>
      </c>
      <c r="E251" s="216">
        <v>3000</v>
      </c>
      <c r="F251" s="175">
        <v>42.24</v>
      </c>
      <c r="G251" s="178">
        <f t="shared" si="3"/>
        <v>1.408</v>
      </c>
    </row>
    <row r="252" spans="1:7" ht="24" customHeight="1">
      <c r="A252" s="65"/>
      <c r="B252" s="66"/>
      <c r="C252" s="42">
        <v>4240</v>
      </c>
      <c r="D252" s="68" t="s">
        <v>75</v>
      </c>
      <c r="E252" s="216">
        <v>1500</v>
      </c>
      <c r="F252" s="175">
        <v>203.36</v>
      </c>
      <c r="G252" s="178">
        <f t="shared" si="3"/>
        <v>13.557333333333334</v>
      </c>
    </row>
    <row r="253" spans="1:7" ht="22.5" customHeight="1">
      <c r="A253" s="65"/>
      <c r="B253" s="66"/>
      <c r="C253" s="42">
        <v>4260</v>
      </c>
      <c r="D253" s="68" t="s">
        <v>58</v>
      </c>
      <c r="E253" s="216">
        <v>1000</v>
      </c>
      <c r="F253" s="175">
        <v>918.3</v>
      </c>
      <c r="G253" s="178">
        <f t="shared" si="3"/>
        <v>91.83</v>
      </c>
    </row>
    <row r="254" spans="1:7" ht="22.5" customHeight="1">
      <c r="A254" s="65"/>
      <c r="B254" s="42"/>
      <c r="C254" s="42">
        <v>4270</v>
      </c>
      <c r="D254" s="76" t="s">
        <v>55</v>
      </c>
      <c r="E254" s="216">
        <v>500</v>
      </c>
      <c r="F254" s="175">
        <v>0</v>
      </c>
      <c r="G254" s="178">
        <f t="shared" si="3"/>
        <v>0</v>
      </c>
    </row>
    <row r="255" spans="1:7" ht="21" customHeight="1">
      <c r="A255" s="65"/>
      <c r="B255" s="66"/>
      <c r="C255" s="42">
        <v>4300</v>
      </c>
      <c r="D255" s="68" t="s">
        <v>56</v>
      </c>
      <c r="E255" s="216">
        <v>1000</v>
      </c>
      <c r="F255" s="175">
        <v>775.33</v>
      </c>
      <c r="G255" s="178">
        <f t="shared" si="3"/>
        <v>77.533</v>
      </c>
    </row>
    <row r="256" spans="1:7" ht="21" customHeight="1">
      <c r="A256" s="65"/>
      <c r="B256" s="66"/>
      <c r="C256" s="65">
        <v>4410</v>
      </c>
      <c r="D256" s="52" t="s">
        <v>63</v>
      </c>
      <c r="E256" s="216">
        <v>200</v>
      </c>
      <c r="F256" s="175">
        <v>0</v>
      </c>
      <c r="G256" s="178">
        <f t="shared" si="3"/>
        <v>0</v>
      </c>
    </row>
    <row r="257" spans="1:7" ht="21" customHeight="1">
      <c r="A257" s="65"/>
      <c r="B257" s="66"/>
      <c r="C257" s="65">
        <v>4440</v>
      </c>
      <c r="D257" s="356" t="s">
        <v>64</v>
      </c>
      <c r="E257" s="216">
        <v>5000</v>
      </c>
      <c r="F257" s="175">
        <v>3750</v>
      </c>
      <c r="G257" s="178">
        <f t="shared" si="3"/>
        <v>75</v>
      </c>
    </row>
    <row r="258" spans="1:7" ht="28.5" customHeight="1">
      <c r="A258" s="65"/>
      <c r="B258" s="69"/>
      <c r="C258" s="69">
        <v>4700</v>
      </c>
      <c r="D258" s="71" t="s">
        <v>196</v>
      </c>
      <c r="E258" s="217">
        <v>300</v>
      </c>
      <c r="F258" s="247">
        <v>0</v>
      </c>
      <c r="G258" s="179">
        <f t="shared" si="3"/>
        <v>0</v>
      </c>
    </row>
    <row r="259" spans="1:7" ht="21" customHeight="1">
      <c r="A259" s="65"/>
      <c r="B259" s="144">
        <v>85415</v>
      </c>
      <c r="C259" s="144"/>
      <c r="D259" s="123" t="s">
        <v>153</v>
      </c>
      <c r="E259" s="225">
        <f>SUM(E260:E261)</f>
        <v>11832</v>
      </c>
      <c r="F259" s="225">
        <f>SUM(F260:F261)</f>
        <v>11543.2</v>
      </c>
      <c r="G259" s="218">
        <f t="shared" si="3"/>
        <v>97.55916159567275</v>
      </c>
    </row>
    <row r="260" spans="1:7" ht="21" customHeight="1">
      <c r="A260" s="42"/>
      <c r="B260" s="243"/>
      <c r="C260" s="111">
        <v>3240</v>
      </c>
      <c r="D260" s="191" t="s">
        <v>154</v>
      </c>
      <c r="E260" s="178">
        <v>4700</v>
      </c>
      <c r="F260" s="178">
        <v>4700</v>
      </c>
      <c r="G260" s="178">
        <f>F260*100/E260</f>
        <v>100</v>
      </c>
    </row>
    <row r="261" spans="1:7" ht="22.5" customHeight="1">
      <c r="A261" s="42"/>
      <c r="B261" s="113"/>
      <c r="C261" s="113">
        <v>3260</v>
      </c>
      <c r="D261" s="191" t="s">
        <v>233</v>
      </c>
      <c r="E261" s="178">
        <v>7132</v>
      </c>
      <c r="F261" s="178">
        <v>6843.2</v>
      </c>
      <c r="G261" s="178">
        <f t="shared" si="3"/>
        <v>95.95064498037016</v>
      </c>
    </row>
    <row r="262" spans="1:7" ht="33" customHeight="1">
      <c r="A262" s="102">
        <v>900</v>
      </c>
      <c r="B262" s="5"/>
      <c r="C262" s="3"/>
      <c r="D262" s="58" t="s">
        <v>41</v>
      </c>
      <c r="E262" s="180">
        <f>SUM(E263,E274,E278)</f>
        <v>330396</v>
      </c>
      <c r="F262" s="180">
        <f>SUM(F264,F274)</f>
        <v>149234.81</v>
      </c>
      <c r="G262" s="180">
        <f t="shared" si="3"/>
        <v>45.16846753592659</v>
      </c>
    </row>
    <row r="263" spans="1:7" ht="25.5" customHeight="1">
      <c r="A263" s="36"/>
      <c r="B263" s="5">
        <v>90003</v>
      </c>
      <c r="C263" s="3"/>
      <c r="D263" s="56" t="s">
        <v>42</v>
      </c>
      <c r="E263" s="180">
        <f>SUM(E265:E273)</f>
        <v>129552</v>
      </c>
      <c r="F263" s="180">
        <f>SUM(F265:F273)</f>
        <v>53631.590000000004</v>
      </c>
      <c r="G263" s="218">
        <f t="shared" si="3"/>
        <v>41.39773218475979</v>
      </c>
    </row>
    <row r="264" spans="1:7" ht="21" customHeight="1" hidden="1">
      <c r="A264" s="36"/>
      <c r="B264" s="3">
        <v>90003</v>
      </c>
      <c r="C264" s="3"/>
      <c r="D264" s="56" t="s">
        <v>42</v>
      </c>
      <c r="E264" s="220">
        <f>SUM(E265:E273)</f>
        <v>129552</v>
      </c>
      <c r="F264" s="261">
        <f>SUM(F265:F273)</f>
        <v>53631.590000000004</v>
      </c>
      <c r="G264" s="220">
        <f t="shared" si="3"/>
        <v>41.39773218475979</v>
      </c>
    </row>
    <row r="265" spans="1:7" ht="21" customHeight="1">
      <c r="A265" s="36"/>
      <c r="B265" s="148"/>
      <c r="C265" s="148">
        <v>4010</v>
      </c>
      <c r="D265" s="99" t="s">
        <v>59</v>
      </c>
      <c r="E265" s="222">
        <v>57500</v>
      </c>
      <c r="F265" s="216">
        <v>31536.66</v>
      </c>
      <c r="G265" s="178">
        <f t="shared" si="3"/>
        <v>54.8463652173913</v>
      </c>
    </row>
    <row r="266" spans="1:7" ht="21" customHeight="1">
      <c r="A266" s="36"/>
      <c r="B266" s="12"/>
      <c r="C266" s="12">
        <v>4040</v>
      </c>
      <c r="D266" s="57" t="s">
        <v>60</v>
      </c>
      <c r="E266" s="216">
        <v>7026</v>
      </c>
      <c r="F266" s="175">
        <v>3993.02</v>
      </c>
      <c r="G266" s="178">
        <f t="shared" si="3"/>
        <v>56.832052376885855</v>
      </c>
    </row>
    <row r="267" spans="1:7" ht="21" customHeight="1">
      <c r="A267" s="15"/>
      <c r="B267" s="18"/>
      <c r="C267" s="12">
        <v>4110</v>
      </c>
      <c r="D267" s="57" t="s">
        <v>61</v>
      </c>
      <c r="E267" s="216">
        <v>9745</v>
      </c>
      <c r="F267" s="175">
        <v>5364.98</v>
      </c>
      <c r="G267" s="178">
        <f t="shared" si="3"/>
        <v>55.05366854797332</v>
      </c>
    </row>
    <row r="268" spans="1:7" ht="21" customHeight="1">
      <c r="A268" s="15"/>
      <c r="B268" s="18"/>
      <c r="C268" s="12">
        <v>4120</v>
      </c>
      <c r="D268" s="74" t="s">
        <v>62</v>
      </c>
      <c r="E268" s="216">
        <v>1581</v>
      </c>
      <c r="F268" s="175">
        <v>875.36</v>
      </c>
      <c r="G268" s="178">
        <f t="shared" si="3"/>
        <v>55.36748893105629</v>
      </c>
    </row>
    <row r="269" spans="1:7" ht="21" customHeight="1">
      <c r="A269" s="15"/>
      <c r="B269" s="12"/>
      <c r="C269" s="12">
        <v>4210</v>
      </c>
      <c r="D269" s="74" t="s">
        <v>54</v>
      </c>
      <c r="E269" s="216">
        <v>10000</v>
      </c>
      <c r="F269" s="175">
        <v>2510.87</v>
      </c>
      <c r="G269" s="178">
        <f t="shared" si="3"/>
        <v>25.1087</v>
      </c>
    </row>
    <row r="270" spans="1:7" ht="20.25" customHeight="1">
      <c r="A270" s="15"/>
      <c r="B270" s="12"/>
      <c r="C270" s="12">
        <v>4280</v>
      </c>
      <c r="D270" s="74" t="s">
        <v>181</v>
      </c>
      <c r="E270" s="216">
        <v>700</v>
      </c>
      <c r="F270" s="175">
        <v>50</v>
      </c>
      <c r="G270" s="178">
        <f t="shared" si="3"/>
        <v>7.142857142857143</v>
      </c>
    </row>
    <row r="271" spans="1:7" ht="22.5" customHeight="1">
      <c r="A271" s="15"/>
      <c r="B271" s="12"/>
      <c r="C271" s="12">
        <v>4300</v>
      </c>
      <c r="D271" s="57" t="s">
        <v>56</v>
      </c>
      <c r="E271" s="216">
        <v>34969</v>
      </c>
      <c r="F271" s="175">
        <v>5166.7</v>
      </c>
      <c r="G271" s="178">
        <f t="shared" si="3"/>
        <v>14.77508650519031</v>
      </c>
    </row>
    <row r="272" spans="1:7" ht="22.5" customHeight="1">
      <c r="A272" s="15"/>
      <c r="B272" s="12"/>
      <c r="C272" s="12">
        <v>4430</v>
      </c>
      <c r="D272" s="57" t="s">
        <v>48</v>
      </c>
      <c r="E272" s="216">
        <v>31</v>
      </c>
      <c r="F272" s="175">
        <v>31</v>
      </c>
      <c r="G272" s="178">
        <f t="shared" si="3"/>
        <v>100</v>
      </c>
    </row>
    <row r="273" spans="1:7" ht="22.5" customHeight="1">
      <c r="A273" s="15"/>
      <c r="B273" s="12"/>
      <c r="C273" s="12">
        <v>4440</v>
      </c>
      <c r="D273" s="57" t="s">
        <v>64</v>
      </c>
      <c r="E273" s="216">
        <v>8000</v>
      </c>
      <c r="F273" s="175">
        <v>4103</v>
      </c>
      <c r="G273" s="178">
        <f t="shared" si="3"/>
        <v>51.2875</v>
      </c>
    </row>
    <row r="274" spans="1:7" ht="27.75" customHeight="1">
      <c r="A274" s="15"/>
      <c r="B274" s="3">
        <v>90015</v>
      </c>
      <c r="C274" s="3"/>
      <c r="D274" s="56" t="s">
        <v>43</v>
      </c>
      <c r="E274" s="180">
        <f>SUM(E275:E277)</f>
        <v>200344</v>
      </c>
      <c r="F274" s="180">
        <f>SUM(F275:F279)</f>
        <v>95603.22</v>
      </c>
      <c r="G274" s="180">
        <f t="shared" si="3"/>
        <v>47.71953240426466</v>
      </c>
    </row>
    <row r="275" spans="1:7" ht="26.25" customHeight="1">
      <c r="A275" s="15"/>
      <c r="B275" s="18"/>
      <c r="C275" s="12">
        <v>4210</v>
      </c>
      <c r="D275" s="74" t="s">
        <v>54</v>
      </c>
      <c r="E275" s="216">
        <v>5000</v>
      </c>
      <c r="F275" s="175">
        <v>744.88</v>
      </c>
      <c r="G275" s="228">
        <f t="shared" si="3"/>
        <v>14.8976</v>
      </c>
    </row>
    <row r="276" spans="1:7" ht="20.25" customHeight="1">
      <c r="A276" s="15"/>
      <c r="B276" s="18"/>
      <c r="C276" s="12">
        <v>4260</v>
      </c>
      <c r="D276" s="57" t="s">
        <v>58</v>
      </c>
      <c r="E276" s="216">
        <v>125148</v>
      </c>
      <c r="F276" s="175">
        <v>77825.29</v>
      </c>
      <c r="G276" s="178">
        <f t="shared" si="3"/>
        <v>62.186603061974616</v>
      </c>
    </row>
    <row r="277" spans="1:7" ht="20.25" customHeight="1">
      <c r="A277" s="15"/>
      <c r="B277" s="18"/>
      <c r="C277" s="12">
        <v>4300</v>
      </c>
      <c r="D277" s="57" t="s">
        <v>56</v>
      </c>
      <c r="E277" s="216">
        <v>70196</v>
      </c>
      <c r="F277" s="175">
        <v>17033.05</v>
      </c>
      <c r="G277" s="178">
        <f t="shared" si="3"/>
        <v>24.264986608923586</v>
      </c>
    </row>
    <row r="278" spans="1:7" ht="20.25" customHeight="1">
      <c r="A278" s="15"/>
      <c r="B278" s="106">
        <v>90095</v>
      </c>
      <c r="C278" s="40"/>
      <c r="D278" s="116" t="s">
        <v>16</v>
      </c>
      <c r="E278" s="220">
        <f>SUM(E279)</f>
        <v>500</v>
      </c>
      <c r="F278" s="261">
        <f>SUM(F279)</f>
        <v>0</v>
      </c>
      <c r="G278" s="220">
        <f>SUM(G279)</f>
        <v>0</v>
      </c>
    </row>
    <row r="279" spans="1:7" ht="22.5" customHeight="1">
      <c r="A279" s="15"/>
      <c r="B279" s="25"/>
      <c r="C279" s="25">
        <v>4210</v>
      </c>
      <c r="D279" s="74" t="s">
        <v>54</v>
      </c>
      <c r="E279" s="216">
        <v>500</v>
      </c>
      <c r="F279" s="175">
        <v>0</v>
      </c>
      <c r="G279" s="179">
        <f t="shared" si="3"/>
        <v>0</v>
      </c>
    </row>
    <row r="280" spans="1:7" ht="20.25" customHeight="1" hidden="1">
      <c r="A280" s="15"/>
      <c r="B280" s="5"/>
      <c r="C280" s="3"/>
      <c r="D280" s="58" t="s">
        <v>44</v>
      </c>
      <c r="E280" s="180"/>
      <c r="F280" s="180"/>
      <c r="G280" s="218" t="e">
        <f t="shared" si="3"/>
        <v>#DIV/0!</v>
      </c>
    </row>
    <row r="281" spans="1:7" ht="20.25" customHeight="1" hidden="1">
      <c r="A281" s="15"/>
      <c r="B281" s="5"/>
      <c r="C281" s="3"/>
      <c r="D281" s="11"/>
      <c r="E281" s="180"/>
      <c r="F281" s="180"/>
      <c r="G281" s="218" t="e">
        <f t="shared" si="3"/>
        <v>#DIV/0!</v>
      </c>
    </row>
    <row r="282" spans="1:7" ht="0.75" customHeight="1" hidden="1">
      <c r="A282" s="36"/>
      <c r="B282" s="18"/>
      <c r="C282" s="12">
        <v>4300</v>
      </c>
      <c r="D282" s="57" t="s">
        <v>56</v>
      </c>
      <c r="E282" s="216">
        <v>40000</v>
      </c>
      <c r="F282" s="175">
        <v>34577.23</v>
      </c>
      <c r="G282" s="178">
        <f t="shared" si="3"/>
        <v>86.44307500000001</v>
      </c>
    </row>
    <row r="283" spans="1:7" ht="0.75" customHeight="1">
      <c r="A283" s="36"/>
      <c r="B283" s="18"/>
      <c r="C283" s="12"/>
      <c r="D283" s="57"/>
      <c r="E283" s="216"/>
      <c r="F283" s="175"/>
      <c r="G283" s="178"/>
    </row>
    <row r="284" spans="1:7" ht="30" customHeight="1">
      <c r="A284" s="4">
        <v>921</v>
      </c>
      <c r="B284" s="30"/>
      <c r="C284" s="40"/>
      <c r="D284" s="145" t="s">
        <v>186</v>
      </c>
      <c r="E284" s="220">
        <f>SUM(E285,E289,E292)</f>
        <v>274445</v>
      </c>
      <c r="F284" s="220">
        <f>SUM(F285,F289,F292)</f>
        <v>85648.45</v>
      </c>
      <c r="G284" s="220">
        <f t="shared" si="3"/>
        <v>31.207874073129407</v>
      </c>
    </row>
    <row r="285" spans="1:7" ht="30" customHeight="1">
      <c r="A285" s="36"/>
      <c r="B285" s="382">
        <v>92105</v>
      </c>
      <c r="C285" s="46"/>
      <c r="D285" s="383" t="s">
        <v>250</v>
      </c>
      <c r="E285" s="227">
        <f>SUM(E286:E288)</f>
        <v>119625</v>
      </c>
      <c r="F285" s="227">
        <f>SUM(F286:F288)</f>
        <v>0</v>
      </c>
      <c r="G285" s="227">
        <f t="shared" si="3"/>
        <v>0</v>
      </c>
    </row>
    <row r="286" spans="1:7" ht="30" customHeight="1">
      <c r="A286" s="31"/>
      <c r="B286" s="86"/>
      <c r="C286" s="46">
        <v>6050</v>
      </c>
      <c r="D286" s="337" t="s">
        <v>102</v>
      </c>
      <c r="E286" s="241">
        <v>23120</v>
      </c>
      <c r="F286" s="241">
        <v>0</v>
      </c>
      <c r="G286" s="228">
        <f t="shared" si="3"/>
        <v>0</v>
      </c>
    </row>
    <row r="287" spans="1:7" ht="30" customHeight="1">
      <c r="A287" s="31"/>
      <c r="B287" s="15"/>
      <c r="C287" s="12">
        <v>6057</v>
      </c>
      <c r="D287" s="339" t="s">
        <v>102</v>
      </c>
      <c r="E287" s="174">
        <v>56455</v>
      </c>
      <c r="F287" s="174">
        <v>0</v>
      </c>
      <c r="G287" s="178">
        <f t="shared" si="3"/>
        <v>0</v>
      </c>
    </row>
    <row r="288" spans="1:7" ht="30" customHeight="1">
      <c r="A288" s="33" t="s">
        <v>109</v>
      </c>
      <c r="B288" s="23"/>
      <c r="C288" s="25">
        <v>6059</v>
      </c>
      <c r="D288" s="375" t="s">
        <v>102</v>
      </c>
      <c r="E288" s="242">
        <v>40050</v>
      </c>
      <c r="F288" s="242">
        <v>0</v>
      </c>
      <c r="G288" s="179">
        <f t="shared" si="3"/>
        <v>0</v>
      </c>
    </row>
    <row r="289" spans="1:7" ht="31.5" customHeight="1">
      <c r="A289" s="15"/>
      <c r="B289" s="120">
        <v>92116</v>
      </c>
      <c r="C289" s="120"/>
      <c r="D289" s="123" t="s">
        <v>82</v>
      </c>
      <c r="E289" s="225">
        <f>SUM(E290:E291)</f>
        <v>139820</v>
      </c>
      <c r="F289" s="225">
        <f>SUM(F290:F291)</f>
        <v>70648.45</v>
      </c>
      <c r="G289" s="225">
        <f t="shared" si="3"/>
        <v>50.528143327134885</v>
      </c>
    </row>
    <row r="290" spans="1:7" ht="27.75" customHeight="1">
      <c r="A290" s="15"/>
      <c r="B290" s="18"/>
      <c r="C290" s="12">
        <v>2480</v>
      </c>
      <c r="D290" s="60" t="s">
        <v>203</v>
      </c>
      <c r="E290" s="216">
        <v>138320</v>
      </c>
      <c r="F290" s="175">
        <v>70000</v>
      </c>
      <c r="G290" s="228">
        <f t="shared" si="3"/>
        <v>50.607287449392715</v>
      </c>
    </row>
    <row r="291" spans="1:7" ht="27.75" customHeight="1">
      <c r="A291" s="15"/>
      <c r="B291" s="18"/>
      <c r="C291" s="12">
        <v>4240</v>
      </c>
      <c r="D291" s="60" t="s">
        <v>75</v>
      </c>
      <c r="E291" s="216">
        <v>1500</v>
      </c>
      <c r="F291" s="175">
        <v>648.45</v>
      </c>
      <c r="G291" s="254">
        <f t="shared" si="3"/>
        <v>43.230000000000004</v>
      </c>
    </row>
    <row r="292" spans="1:7" ht="27.75" customHeight="1">
      <c r="A292" s="15"/>
      <c r="B292" s="106">
        <v>92195</v>
      </c>
      <c r="C292" s="40"/>
      <c r="D292" s="145" t="s">
        <v>16</v>
      </c>
      <c r="E292" s="220">
        <f>SUM(E293)</f>
        <v>15000</v>
      </c>
      <c r="F292" s="261">
        <f>SUM(F293)</f>
        <v>15000</v>
      </c>
      <c r="G292" s="220">
        <f t="shared" si="3"/>
        <v>100</v>
      </c>
    </row>
    <row r="293" spans="1:7" ht="66" customHeight="1">
      <c r="A293" s="15"/>
      <c r="B293" s="18"/>
      <c r="C293" s="12">
        <v>2360</v>
      </c>
      <c r="D293" s="60" t="s">
        <v>274</v>
      </c>
      <c r="E293" s="216">
        <v>15000</v>
      </c>
      <c r="F293" s="175">
        <v>15000</v>
      </c>
      <c r="G293" s="179">
        <f t="shared" si="3"/>
        <v>100</v>
      </c>
    </row>
    <row r="294" spans="1:7" ht="21" customHeight="1">
      <c r="A294" s="102">
        <v>926</v>
      </c>
      <c r="B294" s="30"/>
      <c r="C294" s="40"/>
      <c r="D294" s="116" t="s">
        <v>132</v>
      </c>
      <c r="E294" s="220">
        <f>SUM(E295)</f>
        <v>22958</v>
      </c>
      <c r="F294" s="261">
        <f>SUM(F295)</f>
        <v>11628.02</v>
      </c>
      <c r="G294" s="220">
        <f t="shared" si="3"/>
        <v>50.649098353515114</v>
      </c>
    </row>
    <row r="295" spans="1:7" ht="21" customHeight="1">
      <c r="A295" s="15"/>
      <c r="B295" s="106">
        <v>92605</v>
      </c>
      <c r="C295" s="40"/>
      <c r="D295" s="116" t="s">
        <v>134</v>
      </c>
      <c r="E295" s="220">
        <f>SUM(E296:E298)</f>
        <v>22958</v>
      </c>
      <c r="F295" s="261">
        <f>SUM(F296:F298)</f>
        <v>11628.02</v>
      </c>
      <c r="G295" s="220">
        <f t="shared" si="3"/>
        <v>50.649098353515114</v>
      </c>
    </row>
    <row r="296" spans="1:7" ht="24.75" customHeight="1">
      <c r="A296" s="15"/>
      <c r="B296" s="18"/>
      <c r="C296" s="12">
        <v>4170</v>
      </c>
      <c r="D296" s="57" t="s">
        <v>140</v>
      </c>
      <c r="E296" s="216">
        <v>21273</v>
      </c>
      <c r="F296" s="175">
        <v>10673</v>
      </c>
      <c r="G296" s="178">
        <f t="shared" si="3"/>
        <v>50.17157899685047</v>
      </c>
    </row>
    <row r="297" spans="1:7" ht="24.75" customHeight="1">
      <c r="A297" s="15"/>
      <c r="B297" s="18"/>
      <c r="C297" s="12">
        <v>4210</v>
      </c>
      <c r="D297" s="74" t="s">
        <v>54</v>
      </c>
      <c r="E297" s="216">
        <v>1300</v>
      </c>
      <c r="F297" s="175">
        <v>780.52</v>
      </c>
      <c r="G297" s="178">
        <f t="shared" si="3"/>
        <v>60.04</v>
      </c>
    </row>
    <row r="298" spans="1:7" ht="23.25" customHeight="1">
      <c r="A298" s="23"/>
      <c r="B298" s="25"/>
      <c r="C298" s="23">
        <v>4300</v>
      </c>
      <c r="D298" s="63" t="s">
        <v>56</v>
      </c>
      <c r="E298" s="217">
        <v>385</v>
      </c>
      <c r="F298" s="247">
        <v>174.5</v>
      </c>
      <c r="G298" s="179">
        <f t="shared" si="3"/>
        <v>45.324675324675326</v>
      </c>
    </row>
    <row r="299" spans="1:7" ht="23.25" customHeight="1">
      <c r="A299" s="40"/>
      <c r="B299" s="30"/>
      <c r="C299" s="26"/>
      <c r="D299" s="116" t="s">
        <v>182</v>
      </c>
      <c r="E299" s="220">
        <f>SUM(E294,E284,E262,E244,E228,E194,E181,E123,E120,E116,E110,E92,E89,E85,E43,E36,E28,E25,E15)</f>
        <v>11277299.36</v>
      </c>
      <c r="F299" s="261">
        <f>SUM(F15,F25,F28,F36,F43,F85,F89,F92,F110,F116,F120,F123,F181,F194,F244,F262,F284,F294)</f>
        <v>5149768.619999999</v>
      </c>
      <c r="G299" s="220">
        <f t="shared" si="3"/>
        <v>45.664910149197276</v>
      </c>
    </row>
    <row r="300" spans="1:4" ht="23.25" customHeight="1">
      <c r="A300" s="516" t="s">
        <v>275</v>
      </c>
      <c r="B300" s="516"/>
      <c r="C300" s="516"/>
      <c r="D300" s="516"/>
    </row>
    <row r="301" spans="1:3" ht="23.25" customHeight="1">
      <c r="A301" s="18"/>
      <c r="B301" s="52"/>
      <c r="C301" s="51"/>
    </row>
    <row r="302" spans="1:3" ht="24.75" customHeight="1" hidden="1">
      <c r="A302" s="18"/>
      <c r="B302" s="52"/>
      <c r="C302" s="51"/>
    </row>
    <row r="303" spans="1:3" ht="20.25" customHeight="1" hidden="1">
      <c r="A303" s="18"/>
      <c r="B303" s="52"/>
      <c r="C303" s="51"/>
    </row>
    <row r="304" spans="1:3" ht="20.25" customHeight="1" hidden="1">
      <c r="A304" s="18"/>
      <c r="B304" s="52"/>
      <c r="C304" s="51"/>
    </row>
    <row r="305" spans="1:3" ht="20.25" customHeight="1" hidden="1">
      <c r="A305" s="18"/>
      <c r="B305" s="52"/>
      <c r="C305" s="51"/>
    </row>
    <row r="306" spans="1:3" ht="20.25" customHeight="1" hidden="1">
      <c r="A306" s="18"/>
      <c r="B306" s="52"/>
      <c r="C306" s="51"/>
    </row>
    <row r="307" spans="1:3" ht="20.25" customHeight="1" hidden="1">
      <c r="A307" s="18"/>
      <c r="B307" s="52"/>
      <c r="C307" s="51"/>
    </row>
    <row r="308" spans="1:3" ht="20.25" customHeight="1" hidden="1">
      <c r="A308" s="18"/>
      <c r="B308" s="52"/>
      <c r="C308" s="51"/>
    </row>
    <row r="309" spans="1:3" ht="19.5" customHeight="1" hidden="1">
      <c r="A309" s="18"/>
      <c r="B309" s="52"/>
      <c r="C309" s="51"/>
    </row>
    <row r="310" spans="1:4" ht="20.25" customHeight="1" hidden="1">
      <c r="A310" s="516" t="s">
        <v>204</v>
      </c>
      <c r="B310" s="516"/>
      <c r="C310" s="516"/>
      <c r="D310" s="516"/>
    </row>
    <row r="311" spans="1:3" ht="20.25" customHeight="1" hidden="1">
      <c r="A311" s="18"/>
      <c r="B311" s="52"/>
      <c r="C311" s="51"/>
    </row>
    <row r="312" spans="1:3" ht="25.5" customHeight="1">
      <c r="A312" s="18"/>
      <c r="B312" s="52"/>
      <c r="C312" s="51"/>
    </row>
    <row r="313" spans="1:3" ht="25.5" customHeight="1">
      <c r="A313" s="18"/>
      <c r="B313" s="52"/>
      <c r="C313" s="51"/>
    </row>
    <row r="314" spans="1:3" ht="20.25" customHeight="1" hidden="1">
      <c r="A314" s="18"/>
      <c r="B314" s="52"/>
      <c r="C314" s="51"/>
    </row>
    <row r="315" spans="1:3" ht="20.25" customHeight="1" hidden="1">
      <c r="A315" s="18"/>
      <c r="B315" s="52"/>
      <c r="C315" s="51"/>
    </row>
    <row r="316" spans="1:3" ht="20.25" customHeight="1" hidden="1">
      <c r="A316" s="141">
        <v>926</v>
      </c>
      <c r="B316" s="52"/>
      <c r="C316" s="51"/>
    </row>
    <row r="317" spans="1:3" ht="20.25" customHeight="1" hidden="1">
      <c r="A317" s="141"/>
      <c r="B317" s="52"/>
      <c r="C317" s="51"/>
    </row>
    <row r="318" spans="1:3" ht="20.25" customHeight="1" hidden="1">
      <c r="A318" s="114"/>
      <c r="B318" s="52"/>
      <c r="C318" s="51"/>
    </row>
    <row r="319" spans="1:3" ht="20.25" customHeight="1" hidden="1">
      <c r="A319" s="114"/>
      <c r="B319" s="52"/>
      <c r="C319" s="51"/>
    </row>
    <row r="320" spans="1:3" ht="20.25" customHeight="1" hidden="1">
      <c r="A320" s="18"/>
      <c r="B320" s="52"/>
      <c r="C320" s="51"/>
    </row>
    <row r="321" spans="1:3" ht="20.25" customHeight="1" hidden="1">
      <c r="A321" s="18"/>
      <c r="B321" s="52"/>
      <c r="C321" s="51"/>
    </row>
    <row r="322" spans="1:3" ht="20.25" customHeight="1" hidden="1">
      <c r="A322" s="18"/>
      <c r="B322" s="196"/>
      <c r="C322" s="51"/>
    </row>
    <row r="323" spans="1:3" ht="20.25" customHeight="1" hidden="1">
      <c r="A323" s="18"/>
      <c r="B323" s="196"/>
      <c r="C323" s="109"/>
    </row>
    <row r="324" spans="1:3" ht="20.25" customHeight="1" hidden="1">
      <c r="A324" s="18"/>
      <c r="B324" s="191"/>
      <c r="C324" s="109"/>
    </row>
    <row r="325" spans="1:3" s="109" customFormat="1" ht="24.75" customHeight="1">
      <c r="A325" s="18"/>
      <c r="B325" s="191"/>
      <c r="C325" s="112"/>
    </row>
    <row r="326" spans="1:9" s="109" customFormat="1" ht="24.75" customHeight="1">
      <c r="A326" s="18"/>
      <c r="B326" s="131"/>
      <c r="C326" s="78"/>
      <c r="D326" s="512"/>
      <c r="E326" s="512"/>
      <c r="F326" s="51"/>
      <c r="G326" s="51"/>
      <c r="H326" s="51"/>
      <c r="I326" s="112"/>
    </row>
    <row r="327" spans="1:9" s="112" customFormat="1" ht="24.75" customHeight="1">
      <c r="A327" s="18"/>
      <c r="B327" s="18"/>
      <c r="C327" s="78"/>
      <c r="D327" s="512"/>
      <c r="E327" s="512"/>
      <c r="F327" s="51"/>
      <c r="G327" s="51"/>
      <c r="H327" s="51"/>
      <c r="I327" s="51"/>
    </row>
    <row r="328" spans="1:9" s="112" customFormat="1" ht="24.75" customHeight="1">
      <c r="A328" s="39"/>
      <c r="B328" s="18"/>
      <c r="C328" s="78"/>
      <c r="D328" s="51"/>
      <c r="E328" s="51"/>
      <c r="F328" s="51"/>
      <c r="G328" s="51"/>
      <c r="H328" s="51"/>
      <c r="I328" s="51"/>
    </row>
    <row r="329" ht="24.75" customHeight="1"/>
    <row r="330" ht="24.75" customHeight="1" hidden="1"/>
    <row r="331" ht="24.75" customHeight="1" hidden="1"/>
    <row r="332" ht="24.75" customHeight="1" hidden="1"/>
    <row r="333" ht="24.75" customHeight="1"/>
    <row r="334" ht="24.75" customHeight="1"/>
    <row r="335" ht="24.75" customHeight="1"/>
    <row r="336" ht="24.75" customHeight="1"/>
    <row r="337" ht="30" customHeight="1"/>
    <row r="338" ht="18" customHeight="1"/>
    <row r="339" ht="19.5" customHeight="1"/>
    <row r="340" ht="19.5" customHeight="1"/>
  </sheetData>
  <mergeCells count="9">
    <mergeCell ref="D327:E327"/>
    <mergeCell ref="A12:E12"/>
    <mergeCell ref="D326:E326"/>
    <mergeCell ref="A8:G8"/>
    <mergeCell ref="A9:G9"/>
    <mergeCell ref="A10:G10"/>
    <mergeCell ref="A11:G11"/>
    <mergeCell ref="A310:D310"/>
    <mergeCell ref="A300:D300"/>
  </mergeCells>
  <printOptions horizontalCentered="1"/>
  <pageMargins left="0.3937007874015748" right="0.3937007874015748" top="0.5118110236220472" bottom="0.3937007874015748" header="0.2362204724409449" footer="0.1968503937007874"/>
  <pageSetup horizontalDpi="600" verticalDpi="600" orientation="portrait" paperSize="9" scale="79" r:id="rId1"/>
  <headerFooter alignWithMargins="0">
    <oddFooter>&amp;CStrona &amp;P</oddFooter>
  </headerFooter>
  <rowBreaks count="9" manualBreakCount="9">
    <brk id="42" max="6" man="1"/>
    <brk id="80" max="6" man="1"/>
    <brk id="109" max="6" man="1"/>
    <brk id="141" max="6" man="1"/>
    <brk id="174" max="6" man="1"/>
    <brk id="208" max="6" man="1"/>
    <brk id="243" max="6" man="1"/>
    <brk id="288" max="6" man="1"/>
    <brk id="300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28">
      <selection activeCell="D39" sqref="D39"/>
    </sheetView>
  </sheetViews>
  <sheetFormatPr defaultColWidth="9.00390625" defaultRowHeight="12.75"/>
  <cols>
    <col min="1" max="1" width="5.625" style="0" customWidth="1"/>
    <col min="2" max="2" width="6.625" style="0" customWidth="1"/>
    <col min="3" max="3" width="5.75390625" style="0" customWidth="1"/>
    <col min="4" max="4" width="48.75390625" style="0" customWidth="1"/>
    <col min="5" max="5" width="12.25390625" style="0" customWidth="1"/>
    <col min="6" max="6" width="13.75390625" style="0" customWidth="1"/>
    <col min="7" max="7" width="10.875" style="0" customWidth="1"/>
  </cols>
  <sheetData>
    <row r="1" ht="12.75">
      <c r="E1" s="94"/>
    </row>
    <row r="2" ht="6" customHeight="1">
      <c r="E2" s="94"/>
    </row>
    <row r="3" ht="12.75" hidden="1">
      <c r="E3" s="94"/>
    </row>
    <row r="4" ht="12.75" hidden="1">
      <c r="E4" s="94"/>
    </row>
    <row r="5" ht="12.75" hidden="1">
      <c r="E5" s="94"/>
    </row>
    <row r="7" spans="1:7" ht="30" customHeight="1">
      <c r="A7" s="513" t="s">
        <v>220</v>
      </c>
      <c r="B7" s="513"/>
      <c r="C7" s="513"/>
      <c r="D7" s="513"/>
      <c r="E7" s="513"/>
      <c r="F7" s="513"/>
      <c r="G7" s="513"/>
    </row>
    <row r="8" spans="1:7" ht="26.25" customHeight="1">
      <c r="A8" s="513" t="s">
        <v>98</v>
      </c>
      <c r="B8" s="513"/>
      <c r="C8" s="513"/>
      <c r="D8" s="513"/>
      <c r="E8" s="513"/>
      <c r="F8" s="513"/>
      <c r="G8" s="513"/>
    </row>
    <row r="9" spans="1:7" ht="24.75" customHeight="1">
      <c r="A9" s="513" t="s">
        <v>219</v>
      </c>
      <c r="B9" s="513"/>
      <c r="C9" s="513"/>
      <c r="D9" s="513"/>
      <c r="E9" s="513"/>
      <c r="F9" s="513"/>
      <c r="G9" s="513"/>
    </row>
    <row r="10" spans="1:7" ht="24.75" customHeight="1">
      <c r="A10" s="513" t="s">
        <v>276</v>
      </c>
      <c r="B10" s="513"/>
      <c r="C10" s="513"/>
      <c r="D10" s="513"/>
      <c r="E10" s="513"/>
      <c r="F10" s="513"/>
      <c r="G10" s="513"/>
    </row>
    <row r="11" spans="1:4" ht="22.5" customHeight="1">
      <c r="A11" s="80"/>
      <c r="B11" s="80"/>
      <c r="C11" s="80"/>
      <c r="D11" s="80"/>
    </row>
    <row r="12" spans="1:7" ht="39" customHeight="1">
      <c r="A12" s="4" t="s">
        <v>0</v>
      </c>
      <c r="B12" s="5" t="s">
        <v>1</v>
      </c>
      <c r="C12" s="3" t="s">
        <v>2</v>
      </c>
      <c r="D12" s="4" t="s">
        <v>3</v>
      </c>
      <c r="E12" s="6" t="s">
        <v>193</v>
      </c>
      <c r="F12" s="6" t="s">
        <v>156</v>
      </c>
      <c r="G12" s="6" t="s">
        <v>152</v>
      </c>
    </row>
    <row r="13" spans="1:7" ht="12" customHeight="1">
      <c r="A13" s="53">
        <v>1</v>
      </c>
      <c r="B13" s="54">
        <v>2</v>
      </c>
      <c r="C13" s="55">
        <v>3</v>
      </c>
      <c r="D13" s="53">
        <v>4</v>
      </c>
      <c r="E13" s="53">
        <v>5</v>
      </c>
      <c r="F13" s="53">
        <v>6</v>
      </c>
      <c r="G13" s="53">
        <v>7</v>
      </c>
    </row>
    <row r="14" spans="1:7" ht="26.25" customHeight="1">
      <c r="A14" s="13" t="s">
        <v>4</v>
      </c>
      <c r="B14" s="81"/>
      <c r="C14" s="5"/>
      <c r="D14" s="11" t="s">
        <v>194</v>
      </c>
      <c r="E14" s="180">
        <f>SUM(E15)</f>
        <v>19559</v>
      </c>
      <c r="F14" s="136">
        <f>SUM(F15)</f>
        <v>19558.29</v>
      </c>
      <c r="G14" s="136">
        <f aca="true" t="shared" si="0" ref="G14:G34">F14*100/E14</f>
        <v>99.9963699575643</v>
      </c>
    </row>
    <row r="15" spans="1:7" ht="23.25" customHeight="1">
      <c r="A15" s="36"/>
      <c r="B15" s="13" t="s">
        <v>160</v>
      </c>
      <c r="C15" s="5"/>
      <c r="D15" s="11" t="s">
        <v>16</v>
      </c>
      <c r="E15" s="180">
        <f>SUM(E16)</f>
        <v>19559</v>
      </c>
      <c r="F15" s="136">
        <f>SUM(F16)</f>
        <v>19558.29</v>
      </c>
      <c r="G15" s="136">
        <f t="shared" si="0"/>
        <v>99.9963699575643</v>
      </c>
    </row>
    <row r="16" spans="1:7" ht="45" customHeight="1">
      <c r="A16" s="65"/>
      <c r="B16" s="82"/>
      <c r="C16" s="66">
        <v>2010</v>
      </c>
      <c r="D16" s="135" t="s">
        <v>195</v>
      </c>
      <c r="E16" s="219">
        <v>19559</v>
      </c>
      <c r="F16" s="150">
        <v>19558.29</v>
      </c>
      <c r="G16" s="137">
        <f t="shared" si="0"/>
        <v>99.9963699575643</v>
      </c>
    </row>
    <row r="17" spans="1:7" s="77" customFormat="1" ht="33" customHeight="1">
      <c r="A17" s="4">
        <v>750</v>
      </c>
      <c r="B17" s="81"/>
      <c r="C17" s="5"/>
      <c r="D17" s="11" t="s">
        <v>13</v>
      </c>
      <c r="E17" s="180">
        <f>SUM(E18,E20)</f>
        <v>62977</v>
      </c>
      <c r="F17" s="136">
        <f>SUM(F18,F20)</f>
        <v>38304</v>
      </c>
      <c r="G17" s="136">
        <f t="shared" si="0"/>
        <v>60.822204931959284</v>
      </c>
    </row>
    <row r="18" spans="1:7" s="77" customFormat="1" ht="30.75" customHeight="1">
      <c r="A18" s="36"/>
      <c r="B18" s="4">
        <v>75011</v>
      </c>
      <c r="C18" s="5"/>
      <c r="D18" s="11" t="s">
        <v>14</v>
      </c>
      <c r="E18" s="180">
        <f>SUM(E19)</f>
        <v>53464</v>
      </c>
      <c r="F18" s="136">
        <f>SUM(F19)</f>
        <v>28791</v>
      </c>
      <c r="G18" s="136">
        <f t="shared" si="0"/>
        <v>53.851189585515485</v>
      </c>
    </row>
    <row r="19" spans="1:7" s="77" customFormat="1" ht="42" customHeight="1">
      <c r="A19" s="65"/>
      <c r="B19" s="82"/>
      <c r="C19" s="66">
        <v>2010</v>
      </c>
      <c r="D19" s="135" t="s">
        <v>195</v>
      </c>
      <c r="E19" s="219">
        <v>53464</v>
      </c>
      <c r="F19" s="150">
        <v>28791</v>
      </c>
      <c r="G19" s="137">
        <f t="shared" si="0"/>
        <v>53.851189585515485</v>
      </c>
    </row>
    <row r="20" spans="1:7" s="77" customFormat="1" ht="30" customHeight="1">
      <c r="A20" s="12"/>
      <c r="B20" s="97">
        <v>75056</v>
      </c>
      <c r="C20" s="98"/>
      <c r="D20" s="244" t="s">
        <v>240</v>
      </c>
      <c r="E20" s="180">
        <f>SUM(E21)</f>
        <v>9513</v>
      </c>
      <c r="F20" s="231">
        <f>SUM(F21)</f>
        <v>9513</v>
      </c>
      <c r="G20" s="231">
        <f>F20*100/E20</f>
        <v>100</v>
      </c>
    </row>
    <row r="21" spans="1:7" s="77" customFormat="1" ht="39.75" customHeight="1">
      <c r="A21" s="12"/>
      <c r="B21" s="46"/>
      <c r="C21" s="46">
        <v>2010</v>
      </c>
      <c r="D21" s="245" t="s">
        <v>195</v>
      </c>
      <c r="E21" s="246">
        <v>9513</v>
      </c>
      <c r="F21" s="155">
        <v>9513</v>
      </c>
      <c r="G21" s="138">
        <f>F21*100/E21</f>
        <v>100</v>
      </c>
    </row>
    <row r="22" spans="1:10" s="77" customFormat="1" ht="42" customHeight="1">
      <c r="A22" s="3">
        <v>751</v>
      </c>
      <c r="B22" s="4"/>
      <c r="C22" s="5"/>
      <c r="D22" s="58" t="s">
        <v>85</v>
      </c>
      <c r="E22" s="180">
        <f>SUM(E23,E26)</f>
        <v>1500</v>
      </c>
      <c r="F22" s="136">
        <f>SUM(F23,F26)</f>
        <v>1002</v>
      </c>
      <c r="G22" s="136">
        <f t="shared" si="0"/>
        <v>66.8</v>
      </c>
      <c r="J22" s="338"/>
    </row>
    <row r="23" spans="1:7" s="77" customFormat="1" ht="31.5" customHeight="1">
      <c r="A23" s="12"/>
      <c r="B23" s="97">
        <v>75101</v>
      </c>
      <c r="C23" s="98"/>
      <c r="D23" s="244" t="s">
        <v>86</v>
      </c>
      <c r="E23" s="229">
        <f>SUM(E24)</f>
        <v>1000</v>
      </c>
      <c r="F23" s="231">
        <f>SUM(F24)</f>
        <v>502</v>
      </c>
      <c r="G23" s="231">
        <f t="shared" si="0"/>
        <v>50.2</v>
      </c>
    </row>
    <row r="24" spans="1:7" s="77" customFormat="1" ht="40.5" customHeight="1">
      <c r="A24" s="12"/>
      <c r="B24" s="46"/>
      <c r="C24" s="46">
        <v>2010</v>
      </c>
      <c r="D24" s="245" t="s">
        <v>195</v>
      </c>
      <c r="E24" s="246">
        <v>1000</v>
      </c>
      <c r="F24" s="155">
        <v>502</v>
      </c>
      <c r="G24" s="138">
        <f t="shared" si="0"/>
        <v>50.2</v>
      </c>
    </row>
    <row r="25" spans="1:7" s="77" customFormat="1" ht="30.75" customHeight="1">
      <c r="A25" s="3">
        <v>752</v>
      </c>
      <c r="B25" s="4"/>
      <c r="C25" s="5"/>
      <c r="D25" s="58" t="s">
        <v>260</v>
      </c>
      <c r="E25" s="180">
        <f>SUM(E26,E29)</f>
        <v>700</v>
      </c>
      <c r="F25" s="136">
        <f>SUM(F26,F29)</f>
        <v>700</v>
      </c>
      <c r="G25" s="136">
        <f>F25*100/E25</f>
        <v>100</v>
      </c>
    </row>
    <row r="26" spans="1:7" s="77" customFormat="1" ht="32.25" customHeight="1">
      <c r="A26" s="12"/>
      <c r="B26" s="102">
        <v>75212</v>
      </c>
      <c r="C26" s="102"/>
      <c r="D26" s="103" t="s">
        <v>241</v>
      </c>
      <c r="E26" s="220">
        <f>SUM(E27)</f>
        <v>500</v>
      </c>
      <c r="F26" s="142">
        <f>SUM(F27)</f>
        <v>500</v>
      </c>
      <c r="G26" s="142">
        <f t="shared" si="0"/>
        <v>100</v>
      </c>
    </row>
    <row r="27" spans="1:7" s="77" customFormat="1" ht="42.75" customHeight="1">
      <c r="A27" s="12"/>
      <c r="B27" s="25"/>
      <c r="C27" s="25">
        <v>2010</v>
      </c>
      <c r="D27" s="59" t="s">
        <v>195</v>
      </c>
      <c r="E27" s="247">
        <v>500</v>
      </c>
      <c r="F27" s="154">
        <v>500</v>
      </c>
      <c r="G27" s="140">
        <f t="shared" si="0"/>
        <v>100</v>
      </c>
    </row>
    <row r="28" spans="1:7" ht="36.75" customHeight="1">
      <c r="A28" s="3">
        <v>754</v>
      </c>
      <c r="B28" s="33"/>
      <c r="C28" s="28"/>
      <c r="D28" s="64" t="s">
        <v>87</v>
      </c>
      <c r="E28" s="218">
        <f>SUM(E29)</f>
        <v>200</v>
      </c>
      <c r="F28" s="134">
        <f>SUM(F29)</f>
        <v>200</v>
      </c>
      <c r="G28" s="134">
        <f t="shared" si="0"/>
        <v>100</v>
      </c>
    </row>
    <row r="29" spans="1:7" ht="29.25" customHeight="1">
      <c r="A29" s="31"/>
      <c r="B29" s="4">
        <v>75414</v>
      </c>
      <c r="C29" s="5"/>
      <c r="D29" s="58" t="s">
        <v>21</v>
      </c>
      <c r="E29" s="180">
        <f>SUM(E30)</f>
        <v>200</v>
      </c>
      <c r="F29" s="136">
        <f>SUM(F30)</f>
        <v>200</v>
      </c>
      <c r="G29" s="136">
        <f t="shared" si="0"/>
        <v>100</v>
      </c>
    </row>
    <row r="30" spans="1:7" ht="42.75" customHeight="1">
      <c r="A30" s="23"/>
      <c r="B30" s="29"/>
      <c r="C30" s="30">
        <v>2010</v>
      </c>
      <c r="D30" s="59" t="s">
        <v>195</v>
      </c>
      <c r="E30" s="219">
        <v>200</v>
      </c>
      <c r="F30" s="150">
        <v>200</v>
      </c>
      <c r="G30" s="137">
        <f t="shared" si="0"/>
        <v>100</v>
      </c>
    </row>
    <row r="31" spans="1:7" ht="30.75" customHeight="1">
      <c r="A31" s="3">
        <v>852</v>
      </c>
      <c r="B31" s="4"/>
      <c r="C31" s="5"/>
      <c r="D31" s="56" t="s">
        <v>143</v>
      </c>
      <c r="E31" s="180">
        <f>SUM(E32)</f>
        <v>926000</v>
      </c>
      <c r="F31" s="136">
        <f>SUM(F32)</f>
        <v>444149</v>
      </c>
      <c r="G31" s="136">
        <f t="shared" si="0"/>
        <v>47.96425485961123</v>
      </c>
    </row>
    <row r="32" spans="1:7" s="83" customFormat="1" ht="51.75" customHeight="1">
      <c r="A32" s="48"/>
      <c r="B32" s="97">
        <v>85212</v>
      </c>
      <c r="C32" s="98"/>
      <c r="D32" s="396" t="s">
        <v>216</v>
      </c>
      <c r="E32" s="229">
        <f>SUM(E33:E33)</f>
        <v>926000</v>
      </c>
      <c r="F32" s="231">
        <f>SUM(F33:F33)</f>
        <v>444149</v>
      </c>
      <c r="G32" s="231">
        <f t="shared" si="0"/>
        <v>47.96425485961123</v>
      </c>
    </row>
    <row r="33" spans="1:7" s="45" customFormat="1" ht="42" customHeight="1">
      <c r="A33" s="250"/>
      <c r="B33" s="397"/>
      <c r="C33" s="359">
        <v>2010</v>
      </c>
      <c r="D33" s="135" t="s">
        <v>195</v>
      </c>
      <c r="E33" s="398">
        <v>926000</v>
      </c>
      <c r="F33" s="399">
        <v>444149</v>
      </c>
      <c r="G33" s="137">
        <f t="shared" si="0"/>
        <v>47.96425485961123</v>
      </c>
    </row>
    <row r="34" spans="1:7" ht="35.25" customHeight="1">
      <c r="A34" s="84"/>
      <c r="B34" s="63"/>
      <c r="C34" s="79"/>
      <c r="D34" s="85" t="s">
        <v>88</v>
      </c>
      <c r="E34" s="218">
        <f>SUM(E14,E17,E22,E28,E31)</f>
        <v>1010236</v>
      </c>
      <c r="F34" s="134">
        <f>SUM(F14,F17,F22,F28,F31)</f>
        <v>503213.29</v>
      </c>
      <c r="G34" s="146">
        <f t="shared" si="0"/>
        <v>49.81145890663172</v>
      </c>
    </row>
    <row r="35" spans="1:4" ht="18" customHeight="1">
      <c r="A35" s="516" t="s">
        <v>279</v>
      </c>
      <c r="B35" s="516"/>
      <c r="C35" s="516"/>
      <c r="D35" s="516"/>
    </row>
    <row r="36" spans="4:5" ht="18" customHeight="1">
      <c r="D36" s="512"/>
      <c r="E36" s="512"/>
    </row>
    <row r="37" spans="4:5" ht="18" customHeight="1">
      <c r="D37" s="512"/>
      <c r="E37" s="512"/>
    </row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</sheetData>
  <mergeCells count="7">
    <mergeCell ref="D36:E36"/>
    <mergeCell ref="D37:E37"/>
    <mergeCell ref="A7:G7"/>
    <mergeCell ref="A8:G8"/>
    <mergeCell ref="A9:G9"/>
    <mergeCell ref="A10:G10"/>
    <mergeCell ref="A35:D35"/>
  </mergeCells>
  <printOptions horizontalCentered="1"/>
  <pageMargins left="0.3937007874015748" right="0.3937007874015748" top="0.5905511811023623" bottom="0.3937007874015748" header="0.31496062992125984" footer="0.11811023622047245"/>
  <pageSetup horizontalDpi="600" verticalDpi="600" orientation="portrait" paperSize="9" scale="93" r:id="rId1"/>
  <headerFooter alignWithMargins="0">
    <oddFooter>&amp;CStrona &amp;P</oddFooter>
  </headerFooter>
  <rowBreaks count="1" manualBreakCount="1">
    <brk id="27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62"/>
  <sheetViews>
    <sheetView zoomScale="115" zoomScaleNormal="115" workbookViewId="0" topLeftCell="A37">
      <selection activeCell="F43" sqref="F43"/>
    </sheetView>
  </sheetViews>
  <sheetFormatPr defaultColWidth="9.00390625" defaultRowHeight="12.75"/>
  <cols>
    <col min="1" max="1" width="4.75390625" style="0" customWidth="1"/>
    <col min="2" max="2" width="6.00390625" style="0" customWidth="1"/>
    <col min="3" max="3" width="6.375" style="0" customWidth="1"/>
    <col min="4" max="4" width="43.375" style="0" customWidth="1"/>
    <col min="5" max="5" width="12.625" style="0" customWidth="1"/>
    <col min="6" max="6" width="14.125" style="0" customWidth="1"/>
    <col min="7" max="7" width="10.375" style="0" customWidth="1"/>
  </cols>
  <sheetData>
    <row r="1" spans="1:7" ht="18">
      <c r="A1" s="513" t="s">
        <v>214</v>
      </c>
      <c r="B1" s="513"/>
      <c r="C1" s="513"/>
      <c r="D1" s="513"/>
      <c r="E1" s="513"/>
      <c r="F1" s="513"/>
      <c r="G1" s="513"/>
    </row>
    <row r="2" spans="1:7" ht="25.5" customHeight="1">
      <c r="A2" s="513" t="s">
        <v>94</v>
      </c>
      <c r="B2" s="513"/>
      <c r="C2" s="513"/>
      <c r="D2" s="513"/>
      <c r="E2" s="513"/>
      <c r="F2" s="513"/>
      <c r="G2" s="513"/>
    </row>
    <row r="3" spans="1:7" ht="24.75" customHeight="1">
      <c r="A3" s="513" t="s">
        <v>280</v>
      </c>
      <c r="B3" s="513"/>
      <c r="C3" s="513"/>
      <c r="D3" s="513"/>
      <c r="E3" s="513"/>
      <c r="F3" s="513"/>
      <c r="G3" s="513"/>
    </row>
    <row r="4" spans="1:7" ht="30" customHeight="1">
      <c r="A4" s="513" t="s">
        <v>276</v>
      </c>
      <c r="B4" s="513"/>
      <c r="C4" s="513"/>
      <c r="D4" s="513"/>
      <c r="E4" s="513"/>
      <c r="F4" s="513"/>
      <c r="G4" s="513"/>
    </row>
    <row r="5" spans="1:7" ht="38.25">
      <c r="A5" s="4" t="s">
        <v>0</v>
      </c>
      <c r="B5" s="5" t="s">
        <v>1</v>
      </c>
      <c r="C5" s="3" t="s">
        <v>2</v>
      </c>
      <c r="D5" s="4" t="s">
        <v>3</v>
      </c>
      <c r="E5" s="6" t="s">
        <v>282</v>
      </c>
      <c r="F5" s="6" t="s">
        <v>157</v>
      </c>
      <c r="G5" s="6" t="s">
        <v>152</v>
      </c>
    </row>
    <row r="6" spans="1:7" ht="12.75">
      <c r="A6" s="53">
        <v>1</v>
      </c>
      <c r="B6" s="54">
        <v>2</v>
      </c>
      <c r="C6" s="55">
        <v>3</v>
      </c>
      <c r="D6" s="53">
        <v>4</v>
      </c>
      <c r="E6" s="53">
        <v>5</v>
      </c>
      <c r="F6" s="53">
        <v>6</v>
      </c>
      <c r="G6" s="53">
        <v>7</v>
      </c>
    </row>
    <row r="7" spans="1:7" ht="12.75">
      <c r="A7" s="4" t="s">
        <v>4</v>
      </c>
      <c r="B7" s="5"/>
      <c r="C7" s="3"/>
      <c r="D7" s="58" t="s">
        <v>5</v>
      </c>
      <c r="E7" s="212">
        <f>SUM(E8)</f>
        <v>19559</v>
      </c>
      <c r="F7" s="136">
        <f>SUM(F8)</f>
        <v>19558.29</v>
      </c>
      <c r="G7" s="400">
        <f aca="true" t="shared" si="0" ref="G7:G43">F7*100/E7</f>
        <v>99.9963699575643</v>
      </c>
    </row>
    <row r="8" spans="1:7" ht="25.5" customHeight="1">
      <c r="A8" s="36"/>
      <c r="B8" s="260" t="s">
        <v>160</v>
      </c>
      <c r="C8" s="41"/>
      <c r="D8" s="64" t="s">
        <v>16</v>
      </c>
      <c r="E8" s="218">
        <f>SUM(E9:E10)</f>
        <v>19559</v>
      </c>
      <c r="F8" s="218">
        <f>SUM(F9:F10)</f>
        <v>19558.29</v>
      </c>
      <c r="G8" s="401">
        <f t="shared" si="0"/>
        <v>99.9963699575643</v>
      </c>
    </row>
    <row r="9" spans="1:7" ht="21" customHeight="1">
      <c r="A9" s="15"/>
      <c r="B9" s="362"/>
      <c r="C9" s="111">
        <v>4210</v>
      </c>
      <c r="D9" s="57" t="s">
        <v>54</v>
      </c>
      <c r="E9" s="228">
        <v>383</v>
      </c>
      <c r="F9" s="228">
        <v>383</v>
      </c>
      <c r="G9" s="402">
        <f t="shared" si="0"/>
        <v>100</v>
      </c>
    </row>
    <row r="10" spans="1:7" ht="24" customHeight="1">
      <c r="A10" s="15"/>
      <c r="B10" s="18"/>
      <c r="C10" s="23">
        <v>4430</v>
      </c>
      <c r="D10" s="60" t="s">
        <v>48</v>
      </c>
      <c r="E10" s="217">
        <v>19176</v>
      </c>
      <c r="F10" s="217">
        <v>19175.29</v>
      </c>
      <c r="G10" s="403">
        <f t="shared" si="0"/>
        <v>99.99629745515227</v>
      </c>
    </row>
    <row r="11" spans="1:7" ht="26.25" customHeight="1">
      <c r="A11" s="243">
        <v>750</v>
      </c>
      <c r="B11" s="122"/>
      <c r="C11" s="122"/>
      <c r="D11" s="145" t="s">
        <v>179</v>
      </c>
      <c r="E11" s="212">
        <f>SUM(E12,E20)</f>
        <v>62977</v>
      </c>
      <c r="F11" s="212">
        <f>SUM(F12,F20)</f>
        <v>36926.020000000004</v>
      </c>
      <c r="G11" s="404">
        <f t="shared" si="0"/>
        <v>58.63413627197232</v>
      </c>
    </row>
    <row r="12" spans="1:7" ht="18" customHeight="1">
      <c r="A12" s="97"/>
      <c r="B12" s="5">
        <v>75011</v>
      </c>
      <c r="C12" s="3"/>
      <c r="D12" s="56" t="s">
        <v>14</v>
      </c>
      <c r="E12" s="212">
        <f>SUM(E13:E19)</f>
        <v>53464</v>
      </c>
      <c r="F12" s="212">
        <f>SUM(F13:F19)</f>
        <v>28219.41</v>
      </c>
      <c r="G12" s="404">
        <f t="shared" si="0"/>
        <v>52.78207765973365</v>
      </c>
    </row>
    <row r="13" spans="1:7" ht="19.5" customHeight="1">
      <c r="A13" s="36"/>
      <c r="B13" s="249"/>
      <c r="C13" s="46">
        <v>4010</v>
      </c>
      <c r="D13" s="194" t="s">
        <v>59</v>
      </c>
      <c r="E13" s="246">
        <v>37200</v>
      </c>
      <c r="F13" s="241">
        <v>18600</v>
      </c>
      <c r="G13" s="402">
        <f t="shared" si="0"/>
        <v>50</v>
      </c>
    </row>
    <row r="14" spans="1:7" ht="18" customHeight="1">
      <c r="A14" s="15"/>
      <c r="B14" s="148"/>
      <c r="C14" s="15">
        <v>4040</v>
      </c>
      <c r="D14" s="52" t="s">
        <v>60</v>
      </c>
      <c r="E14" s="216">
        <v>3000</v>
      </c>
      <c r="F14" s="216">
        <v>3000</v>
      </c>
      <c r="G14" s="405">
        <f t="shared" si="0"/>
        <v>100</v>
      </c>
    </row>
    <row r="15" spans="1:7" ht="18.75" customHeight="1">
      <c r="A15" s="15"/>
      <c r="B15" s="148"/>
      <c r="C15" s="148">
        <v>4110</v>
      </c>
      <c r="D15" s="57" t="s">
        <v>61</v>
      </c>
      <c r="E15" s="216">
        <v>6070</v>
      </c>
      <c r="F15" s="216">
        <v>3261.6</v>
      </c>
      <c r="G15" s="405">
        <f t="shared" si="0"/>
        <v>53.733113673805605</v>
      </c>
    </row>
    <row r="16" spans="1:7" ht="21.75" customHeight="1">
      <c r="A16" s="15"/>
      <c r="B16" s="18"/>
      <c r="C16" s="12">
        <v>4120</v>
      </c>
      <c r="D16" s="57" t="s">
        <v>62</v>
      </c>
      <c r="E16" s="216">
        <v>985</v>
      </c>
      <c r="F16" s="175">
        <v>529.2</v>
      </c>
      <c r="G16" s="405">
        <f t="shared" si="0"/>
        <v>53.725888324873104</v>
      </c>
    </row>
    <row r="17" spans="1:7" ht="20.25" customHeight="1">
      <c r="A17" s="15"/>
      <c r="B17" s="18"/>
      <c r="C17" s="12">
        <v>4210</v>
      </c>
      <c r="D17" s="57" t="s">
        <v>54</v>
      </c>
      <c r="E17" s="216">
        <v>768</v>
      </c>
      <c r="F17" s="175">
        <v>250.2</v>
      </c>
      <c r="G17" s="405">
        <f t="shared" si="0"/>
        <v>32.578125</v>
      </c>
    </row>
    <row r="18" spans="1:7" ht="24.75" customHeight="1">
      <c r="A18" s="15"/>
      <c r="B18" s="18"/>
      <c r="C18" s="12">
        <v>4300</v>
      </c>
      <c r="D18" s="57" t="s">
        <v>56</v>
      </c>
      <c r="E18" s="216">
        <v>4441</v>
      </c>
      <c r="F18" s="175">
        <v>2054.75</v>
      </c>
      <c r="G18" s="405">
        <f t="shared" si="0"/>
        <v>46.26773249268183</v>
      </c>
    </row>
    <row r="19" spans="1:7" ht="23.25" customHeight="1">
      <c r="A19" s="15"/>
      <c r="B19" s="148"/>
      <c r="C19" s="12">
        <v>4410</v>
      </c>
      <c r="D19" s="57" t="s">
        <v>63</v>
      </c>
      <c r="E19" s="216">
        <v>1000</v>
      </c>
      <c r="F19" s="175">
        <v>523.66</v>
      </c>
      <c r="G19" s="405">
        <f t="shared" si="0"/>
        <v>52.366</v>
      </c>
    </row>
    <row r="20" spans="1:7" ht="22.5" customHeight="1">
      <c r="A20" s="15"/>
      <c r="B20" s="3">
        <v>75056</v>
      </c>
      <c r="C20" s="3"/>
      <c r="D20" s="56" t="s">
        <v>240</v>
      </c>
      <c r="E20" s="180">
        <f>SUM(E21:E25)</f>
        <v>9513</v>
      </c>
      <c r="F20" s="180">
        <f>SUM(F21:F25)</f>
        <v>8706.61</v>
      </c>
      <c r="G20" s="180">
        <f t="shared" si="0"/>
        <v>91.52328392725744</v>
      </c>
    </row>
    <row r="21" spans="1:7" ht="22.5" customHeight="1">
      <c r="A21" s="15"/>
      <c r="B21" s="18"/>
      <c r="C21" s="12">
        <v>3020</v>
      </c>
      <c r="D21" s="57" t="s">
        <v>281</v>
      </c>
      <c r="E21" s="216">
        <v>7161</v>
      </c>
      <c r="F21" s="175">
        <v>6478</v>
      </c>
      <c r="G21" s="228">
        <f t="shared" si="0"/>
        <v>90.46222594609691</v>
      </c>
    </row>
    <row r="22" spans="1:7" ht="22.5" customHeight="1">
      <c r="A22" s="15"/>
      <c r="B22" s="18"/>
      <c r="C22" s="12">
        <v>4110</v>
      </c>
      <c r="D22" s="57" t="s">
        <v>61</v>
      </c>
      <c r="E22" s="216">
        <v>1084</v>
      </c>
      <c r="F22" s="175">
        <v>978.19</v>
      </c>
      <c r="G22" s="178">
        <f t="shared" si="0"/>
        <v>90.23892988929889</v>
      </c>
    </row>
    <row r="23" spans="1:7" ht="22.5" customHeight="1">
      <c r="A23" s="15"/>
      <c r="B23" s="18"/>
      <c r="C23" s="12">
        <v>4120</v>
      </c>
      <c r="D23" s="57" t="s">
        <v>62</v>
      </c>
      <c r="E23" s="216">
        <v>117</v>
      </c>
      <c r="F23" s="175">
        <v>99.96</v>
      </c>
      <c r="G23" s="178">
        <f t="shared" si="0"/>
        <v>85.43589743589743</v>
      </c>
    </row>
    <row r="24" spans="1:7" ht="22.5" customHeight="1">
      <c r="A24" s="15"/>
      <c r="B24" s="18"/>
      <c r="C24" s="12">
        <v>4210</v>
      </c>
      <c r="D24" s="57" t="s">
        <v>54</v>
      </c>
      <c r="E24" s="216">
        <v>800</v>
      </c>
      <c r="F24" s="175">
        <v>800</v>
      </c>
      <c r="G24" s="178">
        <f t="shared" si="0"/>
        <v>100</v>
      </c>
    </row>
    <row r="25" spans="1:7" ht="22.5" customHeight="1">
      <c r="A25" s="23"/>
      <c r="B25" s="18"/>
      <c r="C25" s="12">
        <v>4410</v>
      </c>
      <c r="D25" s="57" t="s">
        <v>63</v>
      </c>
      <c r="E25" s="216">
        <v>351</v>
      </c>
      <c r="F25" s="175">
        <v>350.46</v>
      </c>
      <c r="G25" s="178">
        <f t="shared" si="0"/>
        <v>99.84615384615384</v>
      </c>
    </row>
    <row r="26" spans="1:7" ht="48.75" customHeight="1">
      <c r="A26" s="33">
        <v>751</v>
      </c>
      <c r="B26" s="5"/>
      <c r="C26" s="3"/>
      <c r="D26" s="58" t="s">
        <v>70</v>
      </c>
      <c r="E26" s="212">
        <f>SUM(E27)</f>
        <v>1000</v>
      </c>
      <c r="F26" s="160">
        <f>SUM(F27)</f>
        <v>330</v>
      </c>
      <c r="G26" s="160">
        <f t="shared" si="0"/>
        <v>33</v>
      </c>
    </row>
    <row r="27" spans="1:7" ht="29.25" customHeight="1">
      <c r="A27" s="36"/>
      <c r="B27" s="28">
        <v>75101</v>
      </c>
      <c r="C27" s="41"/>
      <c r="D27" s="64" t="s">
        <v>19</v>
      </c>
      <c r="E27" s="255">
        <f>SUM(E28:E29)</f>
        <v>1000</v>
      </c>
      <c r="F27" s="172">
        <f>SUM(F28:F29)</f>
        <v>330</v>
      </c>
      <c r="G27" s="160">
        <f t="shared" si="0"/>
        <v>33</v>
      </c>
    </row>
    <row r="28" spans="1:7" ht="21.75" customHeight="1">
      <c r="A28" s="15"/>
      <c r="B28" s="18"/>
      <c r="C28" s="12">
        <v>4210</v>
      </c>
      <c r="D28" s="57" t="s">
        <v>54</v>
      </c>
      <c r="E28" s="252">
        <v>208</v>
      </c>
      <c r="F28" s="253">
        <v>0</v>
      </c>
      <c r="G28" s="170">
        <f t="shared" si="0"/>
        <v>0</v>
      </c>
    </row>
    <row r="29" spans="1:7" ht="23.25" customHeight="1">
      <c r="A29" s="15"/>
      <c r="B29" s="26"/>
      <c r="C29" s="12">
        <v>4300</v>
      </c>
      <c r="D29" s="57" t="s">
        <v>56</v>
      </c>
      <c r="E29" s="256">
        <v>792</v>
      </c>
      <c r="F29" s="311">
        <v>330</v>
      </c>
      <c r="G29" s="164">
        <f t="shared" si="0"/>
        <v>41.666666666666664</v>
      </c>
    </row>
    <row r="30" spans="1:7" ht="23.25" customHeight="1">
      <c r="A30" s="4">
        <v>752</v>
      </c>
      <c r="B30" s="5"/>
      <c r="C30" s="3"/>
      <c r="D30" s="58" t="s">
        <v>260</v>
      </c>
      <c r="E30" s="212">
        <f>SUM(E31)</f>
        <v>500</v>
      </c>
      <c r="F30" s="160">
        <f>SUM(F31)</f>
        <v>500</v>
      </c>
      <c r="G30" s="160">
        <f>F30*100/E30</f>
        <v>100</v>
      </c>
    </row>
    <row r="31" spans="1:7" ht="21.75" customHeight="1">
      <c r="A31" s="15"/>
      <c r="B31" s="5">
        <v>75212</v>
      </c>
      <c r="C31" s="3"/>
      <c r="D31" s="58" t="s">
        <v>241</v>
      </c>
      <c r="E31" s="180">
        <f>SUM(E32:E32)</f>
        <v>500</v>
      </c>
      <c r="F31" s="180">
        <f>SUM(F32:F32)</f>
        <v>500</v>
      </c>
      <c r="G31" s="401">
        <f t="shared" si="0"/>
        <v>100</v>
      </c>
    </row>
    <row r="32" spans="1:7" ht="30" customHeight="1">
      <c r="A32" s="15"/>
      <c r="B32" s="18"/>
      <c r="C32" s="12">
        <v>4210</v>
      </c>
      <c r="D32" s="57" t="s">
        <v>54</v>
      </c>
      <c r="E32" s="216">
        <v>500</v>
      </c>
      <c r="F32" s="174">
        <v>500</v>
      </c>
      <c r="G32" s="405">
        <f t="shared" si="0"/>
        <v>100</v>
      </c>
    </row>
    <row r="33" spans="1:7" ht="30" customHeight="1">
      <c r="A33" s="4">
        <v>754</v>
      </c>
      <c r="B33" s="5"/>
      <c r="C33" s="3"/>
      <c r="D33" s="58" t="s">
        <v>20</v>
      </c>
      <c r="E33" s="212">
        <f>SUM(E34)</f>
        <v>200</v>
      </c>
      <c r="F33" s="160">
        <f>SUM(F34)</f>
        <v>0</v>
      </c>
      <c r="G33" s="160">
        <f t="shared" si="0"/>
        <v>0</v>
      </c>
    </row>
    <row r="34" spans="1:7" ht="33" customHeight="1">
      <c r="A34" s="15"/>
      <c r="B34" s="5">
        <v>75414</v>
      </c>
      <c r="C34" s="3"/>
      <c r="D34" s="58" t="s">
        <v>21</v>
      </c>
      <c r="E34" s="180">
        <f>SUM(E35:E35)</f>
        <v>200</v>
      </c>
      <c r="F34" s="180">
        <f>SUM(F35:F35)</f>
        <v>0</v>
      </c>
      <c r="G34" s="401">
        <f t="shared" si="0"/>
        <v>0</v>
      </c>
    </row>
    <row r="35" spans="1:7" s="124" customFormat="1" ht="36.75" customHeight="1">
      <c r="A35" s="15"/>
      <c r="B35" s="39"/>
      <c r="C35" s="110">
        <v>4700</v>
      </c>
      <c r="D35" s="60" t="s">
        <v>196</v>
      </c>
      <c r="E35" s="178">
        <v>200</v>
      </c>
      <c r="F35" s="174">
        <v>0</v>
      </c>
      <c r="G35" s="405">
        <f t="shared" si="0"/>
        <v>0</v>
      </c>
    </row>
    <row r="36" spans="1:7" s="124" customFormat="1" ht="24" customHeight="1">
      <c r="A36" s="4">
        <v>852</v>
      </c>
      <c r="B36" s="102"/>
      <c r="C36" s="102"/>
      <c r="D36" s="116" t="s">
        <v>143</v>
      </c>
      <c r="E36" s="214">
        <f>SUM(E37)</f>
        <v>926000</v>
      </c>
      <c r="F36" s="161">
        <f>SUM(F37)</f>
        <v>444148.35</v>
      </c>
      <c r="G36" s="400">
        <f t="shared" si="0"/>
        <v>47.96418466522678</v>
      </c>
    </row>
    <row r="37" spans="1:7" s="124" customFormat="1" ht="60" customHeight="1">
      <c r="A37" s="248"/>
      <c r="B37" s="4">
        <v>85212</v>
      </c>
      <c r="C37" s="3"/>
      <c r="D37" s="14" t="s">
        <v>216</v>
      </c>
      <c r="E37" s="214">
        <f>SUM(E38:E42)</f>
        <v>926000</v>
      </c>
      <c r="F37" s="161">
        <f>SUM(F38:F42)</f>
        <v>444148.35</v>
      </c>
      <c r="G37" s="400">
        <f t="shared" si="0"/>
        <v>47.96418466522678</v>
      </c>
    </row>
    <row r="38" spans="1:7" s="124" customFormat="1" ht="19.5" customHeight="1">
      <c r="A38" s="110"/>
      <c r="B38" s="113"/>
      <c r="C38" s="113">
        <v>3110</v>
      </c>
      <c r="D38" s="191" t="s">
        <v>80</v>
      </c>
      <c r="E38" s="178">
        <v>895844</v>
      </c>
      <c r="F38" s="174">
        <v>430415.79</v>
      </c>
      <c r="G38" s="405">
        <f t="shared" si="0"/>
        <v>48.04584168672224</v>
      </c>
    </row>
    <row r="39" spans="1:7" s="124" customFormat="1" ht="21" customHeight="1">
      <c r="A39" s="110"/>
      <c r="B39" s="113"/>
      <c r="C39" s="113">
        <v>4010</v>
      </c>
      <c r="D39" s="191" t="s">
        <v>59</v>
      </c>
      <c r="E39" s="178">
        <v>21906</v>
      </c>
      <c r="F39" s="174">
        <v>10095.1</v>
      </c>
      <c r="G39" s="405">
        <f t="shared" si="0"/>
        <v>46.08372135487994</v>
      </c>
    </row>
    <row r="40" spans="1:7" ht="22.5" customHeight="1">
      <c r="A40" s="110"/>
      <c r="B40" s="113"/>
      <c r="C40" s="113">
        <v>4110</v>
      </c>
      <c r="D40" s="266" t="s">
        <v>61</v>
      </c>
      <c r="E40" s="178">
        <v>6626</v>
      </c>
      <c r="F40" s="174">
        <v>2551.56</v>
      </c>
      <c r="G40" s="405">
        <f t="shared" si="0"/>
        <v>38.50830063386659</v>
      </c>
    </row>
    <row r="41" spans="1:7" s="45" customFormat="1" ht="21" customHeight="1">
      <c r="A41" s="110"/>
      <c r="B41" s="113"/>
      <c r="C41" s="113">
        <v>4120</v>
      </c>
      <c r="D41" s="266" t="s">
        <v>62</v>
      </c>
      <c r="E41" s="178">
        <v>530</v>
      </c>
      <c r="F41" s="174">
        <v>265.4</v>
      </c>
      <c r="G41" s="405">
        <f t="shared" si="0"/>
        <v>50.0754716981132</v>
      </c>
    </row>
    <row r="42" spans="1:7" ht="22.5" customHeight="1">
      <c r="A42" s="110"/>
      <c r="B42" s="113"/>
      <c r="C42" s="113">
        <v>4440</v>
      </c>
      <c r="D42" s="266" t="s">
        <v>64</v>
      </c>
      <c r="E42" s="178">
        <v>1094</v>
      </c>
      <c r="F42" s="174">
        <v>820.5</v>
      </c>
      <c r="G42" s="405">
        <f t="shared" si="0"/>
        <v>75</v>
      </c>
    </row>
    <row r="43" spans="1:7" ht="30" customHeight="1">
      <c r="A43" s="4"/>
      <c r="B43" s="5"/>
      <c r="C43" s="4"/>
      <c r="D43" s="117" t="s">
        <v>89</v>
      </c>
      <c r="E43" s="212">
        <f>SUM(E7,E11,E26,E30,E33,E36)</f>
        <v>1010236</v>
      </c>
      <c r="F43" s="160">
        <f>SUM(F7,F11,F26,F30,F33,F36)</f>
        <v>501462.66</v>
      </c>
      <c r="G43" s="400">
        <f t="shared" si="0"/>
        <v>49.63816969500196</v>
      </c>
    </row>
    <row r="44" spans="1:7" ht="31.5" customHeight="1">
      <c r="A44" s="516" t="s">
        <v>279</v>
      </c>
      <c r="B44" s="516"/>
      <c r="C44" s="516"/>
      <c r="D44" s="516"/>
      <c r="E44" s="45"/>
      <c r="F44" s="45"/>
      <c r="G44" s="45"/>
    </row>
    <row r="45" spans="1:4" s="45" customFormat="1" ht="18" customHeight="1">
      <c r="A45" s="516"/>
      <c r="B45" s="516"/>
      <c r="C45" s="516"/>
      <c r="D45" s="516"/>
    </row>
    <row r="46" spans="1:5" ht="18" customHeight="1">
      <c r="A46" s="39"/>
      <c r="B46" s="39"/>
      <c r="C46" s="39"/>
      <c r="D46" s="512"/>
      <c r="E46" s="512"/>
    </row>
    <row r="47" spans="1:5" ht="18" customHeight="1">
      <c r="A47" s="39"/>
      <c r="B47" s="39"/>
      <c r="C47" s="39"/>
      <c r="D47" s="512"/>
      <c r="E47" s="512"/>
    </row>
    <row r="48" spans="1:4" ht="18" customHeight="1">
      <c r="A48" s="39"/>
      <c r="B48" s="39"/>
      <c r="C48" s="39"/>
      <c r="D48" s="87"/>
    </row>
    <row r="49" spans="1:4" ht="18" customHeight="1">
      <c r="A49" s="39"/>
      <c r="B49" s="39"/>
      <c r="C49" s="39"/>
      <c r="D49" s="87"/>
    </row>
    <row r="50" spans="1:4" ht="18" customHeight="1">
      <c r="A50" s="39"/>
      <c r="B50" s="39"/>
      <c r="C50" s="39"/>
      <c r="D50" s="87"/>
    </row>
    <row r="51" spans="1:4" ht="18" customHeight="1">
      <c r="A51" s="39"/>
      <c r="B51" s="39"/>
      <c r="C51" s="39"/>
      <c r="D51" s="87"/>
    </row>
    <row r="52" spans="1:4" ht="18" customHeight="1">
      <c r="A52" s="39"/>
      <c r="B52" s="39"/>
      <c r="C52" s="39"/>
      <c r="D52" s="87"/>
    </row>
    <row r="53" spans="1:4" ht="18" customHeight="1">
      <c r="A53" s="39"/>
      <c r="B53" s="39"/>
      <c r="C53" s="39"/>
      <c r="D53" s="87"/>
    </row>
    <row r="54" spans="1:4" ht="18" customHeight="1">
      <c r="A54" s="39"/>
      <c r="B54" s="39"/>
      <c r="C54" s="39"/>
      <c r="D54" s="87"/>
    </row>
    <row r="55" spans="1:4" ht="18" customHeight="1">
      <c r="A55" s="39"/>
      <c r="B55" s="39"/>
      <c r="C55" s="39"/>
      <c r="D55" s="87"/>
    </row>
    <row r="56" spans="1:4" ht="18" customHeight="1">
      <c r="A56" s="39"/>
      <c r="B56" s="39"/>
      <c r="C56" s="39"/>
      <c r="D56" s="87"/>
    </row>
    <row r="57" spans="1:4" ht="18" customHeight="1">
      <c r="A57" s="39"/>
      <c r="B57" s="39"/>
      <c r="C57" s="39"/>
      <c r="D57" s="87"/>
    </row>
    <row r="58" spans="1:4" ht="18" customHeight="1">
      <c r="A58" s="39"/>
      <c r="B58" s="39"/>
      <c r="C58" s="39"/>
      <c r="D58" s="87"/>
    </row>
    <row r="59" spans="1:4" ht="18" customHeight="1">
      <c r="A59" s="39"/>
      <c r="B59" s="39"/>
      <c r="C59" s="39"/>
      <c r="D59" s="87"/>
    </row>
    <row r="60" spans="1:4" ht="18" customHeight="1">
      <c r="A60" s="39"/>
      <c r="B60" s="39"/>
      <c r="C60" s="39"/>
      <c r="D60" s="87"/>
    </row>
    <row r="61" spans="1:4" ht="18" customHeight="1">
      <c r="A61" s="39"/>
      <c r="B61" s="39"/>
      <c r="C61" s="39"/>
      <c r="D61" s="87"/>
    </row>
    <row r="62" spans="1:4" ht="18" customHeight="1">
      <c r="A62" s="39"/>
      <c r="B62" s="39"/>
      <c r="C62" s="39"/>
      <c r="D62" s="87"/>
    </row>
  </sheetData>
  <mergeCells count="8">
    <mergeCell ref="D46:E46"/>
    <mergeCell ref="D47:E47"/>
    <mergeCell ref="A45:D45"/>
    <mergeCell ref="A44:D44"/>
    <mergeCell ref="A1:G1"/>
    <mergeCell ref="A2:G2"/>
    <mergeCell ref="A3:G3"/>
    <mergeCell ref="A4:G4"/>
  </mergeCells>
  <printOptions horizontalCentered="1"/>
  <pageMargins left="0.3937007874015748" right="0.3937007874015748" top="0.5905511811023623" bottom="0.3937007874015748" header="0.31496062992125984" footer="0.11811023622047245"/>
  <pageSetup horizontalDpi="600" verticalDpi="600" orientation="portrait" paperSize="9" scale="95" r:id="rId1"/>
  <headerFooter alignWithMargins="0">
    <oddFooter>&amp;CStrona &amp;P</oddFooter>
  </headerFooter>
  <rowBreaks count="2" manualBreakCount="2">
    <brk id="32" max="6" man="1"/>
    <brk id="45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28"/>
  <sheetViews>
    <sheetView workbookViewId="0" topLeftCell="A10">
      <selection activeCell="F17" sqref="F17"/>
    </sheetView>
  </sheetViews>
  <sheetFormatPr defaultColWidth="9.00390625" defaultRowHeight="12.75"/>
  <cols>
    <col min="1" max="1" width="4.375" style="0" customWidth="1"/>
    <col min="2" max="2" width="6.625" style="0" customWidth="1"/>
    <col min="3" max="3" width="39.625" style="0" customWidth="1"/>
    <col min="4" max="4" width="12.00390625" style="0" customWidth="1"/>
    <col min="5" max="5" width="13.125" style="0" customWidth="1"/>
    <col min="6" max="6" width="8.375" style="0" customWidth="1"/>
  </cols>
  <sheetData>
    <row r="1" ht="12.75">
      <c r="D1" s="94"/>
    </row>
    <row r="2" ht="12.75">
      <c r="D2" s="94"/>
    </row>
    <row r="3" ht="12.75">
      <c r="D3" s="94"/>
    </row>
    <row r="4" ht="12.75">
      <c r="D4" s="94"/>
    </row>
    <row r="5" ht="12.75">
      <c r="D5" s="94"/>
    </row>
    <row r="7" spans="1:6" ht="21.75" customHeight="1">
      <c r="A7" s="511" t="s">
        <v>164</v>
      </c>
      <c r="B7" s="511"/>
      <c r="C7" s="511"/>
      <c r="D7" s="511"/>
      <c r="E7" s="511"/>
      <c r="F7" s="511"/>
    </row>
    <row r="8" spans="1:6" ht="18" customHeight="1">
      <c r="A8" s="511" t="s">
        <v>96</v>
      </c>
      <c r="B8" s="511"/>
      <c r="C8" s="511"/>
      <c r="D8" s="511"/>
      <c r="E8" s="511"/>
      <c r="F8" s="511"/>
    </row>
    <row r="9" spans="1:6" ht="18" customHeight="1">
      <c r="A9" s="511" t="s">
        <v>276</v>
      </c>
      <c r="B9" s="511"/>
      <c r="C9" s="511"/>
      <c r="D9" s="511"/>
      <c r="E9" s="511"/>
      <c r="F9" s="511"/>
    </row>
    <row r="10" spans="1:6" ht="18" customHeight="1">
      <c r="A10" s="511" t="s">
        <v>165</v>
      </c>
      <c r="B10" s="511"/>
      <c r="C10" s="511"/>
      <c r="D10" s="511"/>
      <c r="E10" s="511"/>
      <c r="F10" s="511"/>
    </row>
    <row r="11" spans="1:6" ht="18" customHeight="1">
      <c r="A11" s="511" t="s">
        <v>90</v>
      </c>
      <c r="B11" s="511"/>
      <c r="C11" s="511"/>
      <c r="D11" s="511"/>
      <c r="E11" s="511"/>
      <c r="F11" s="511"/>
    </row>
    <row r="12" ht="20.25" customHeight="1"/>
    <row r="13" spans="1:6" ht="40.5" customHeight="1">
      <c r="A13" s="3" t="s">
        <v>91</v>
      </c>
      <c r="B13" s="4" t="s">
        <v>2</v>
      </c>
      <c r="C13" s="4" t="s">
        <v>92</v>
      </c>
      <c r="D13" s="6" t="s">
        <v>284</v>
      </c>
      <c r="E13" s="6" t="s">
        <v>175</v>
      </c>
      <c r="F13" s="6" t="s">
        <v>152</v>
      </c>
    </row>
    <row r="14" spans="1:6" ht="12" customHeight="1">
      <c r="A14" s="12"/>
      <c r="B14" s="12"/>
      <c r="C14" s="86"/>
      <c r="D14" s="88"/>
      <c r="E14" s="88"/>
      <c r="F14" s="90"/>
    </row>
    <row r="15" spans="1:6" ht="27" customHeight="1">
      <c r="A15" s="34"/>
      <c r="B15" s="34"/>
      <c r="C15" s="89" t="s">
        <v>46</v>
      </c>
      <c r="D15" s="270"/>
      <c r="E15" s="270"/>
      <c r="F15" s="252"/>
    </row>
    <row r="16" spans="1:6" ht="53.25" customHeight="1">
      <c r="A16" s="12" t="s">
        <v>47</v>
      </c>
      <c r="B16" s="12">
        <v>903</v>
      </c>
      <c r="C16" s="339" t="s">
        <v>345</v>
      </c>
      <c r="D16" s="252">
        <v>0</v>
      </c>
      <c r="E16" s="252">
        <v>523065.5</v>
      </c>
      <c r="F16" s="252">
        <v>0</v>
      </c>
    </row>
    <row r="17" spans="1:6" ht="27" customHeight="1">
      <c r="A17" s="12" t="s">
        <v>83</v>
      </c>
      <c r="B17" s="12">
        <v>950</v>
      </c>
      <c r="C17" s="60" t="s">
        <v>285</v>
      </c>
      <c r="D17" s="252">
        <v>965630</v>
      </c>
      <c r="E17" s="252">
        <v>445495.48</v>
      </c>
      <c r="F17" s="252">
        <f>SUM((E17/D17)*100)</f>
        <v>46.135215351635715</v>
      </c>
    </row>
    <row r="18" spans="1:6" ht="31.5" customHeight="1">
      <c r="A18" s="12" t="s">
        <v>84</v>
      </c>
      <c r="B18" s="12">
        <v>952</v>
      </c>
      <c r="C18" s="60" t="s">
        <v>283</v>
      </c>
      <c r="D18" s="252">
        <v>278000</v>
      </c>
      <c r="E18" s="252">
        <v>0</v>
      </c>
      <c r="F18" s="252">
        <f>SUM((E18/D18)*100)</f>
        <v>0</v>
      </c>
    </row>
    <row r="19" spans="1:6" ht="12.75">
      <c r="A19" s="12"/>
      <c r="B19" s="12"/>
      <c r="C19" s="57"/>
      <c r="D19" s="252"/>
      <c r="E19" s="252"/>
      <c r="F19" s="252"/>
    </row>
    <row r="20" spans="1:6" ht="30" customHeight="1">
      <c r="A20" s="40"/>
      <c r="B20" s="40"/>
      <c r="C20" s="56" t="s">
        <v>142</v>
      </c>
      <c r="D20" s="214">
        <f>SUM(D16:D19)</f>
        <v>1243630</v>
      </c>
      <c r="E20" s="214">
        <f>SUM(E16:E19)</f>
        <v>968560.98</v>
      </c>
      <c r="F20" s="214">
        <f>SUM((E20/D20)*100)</f>
        <v>77.88176386867477</v>
      </c>
    </row>
    <row r="21" spans="1:6" ht="12" customHeight="1">
      <c r="A21" s="12"/>
      <c r="B21" s="12"/>
      <c r="C21" s="89"/>
      <c r="D21" s="252"/>
      <c r="E21" s="252"/>
      <c r="F21" s="251"/>
    </row>
    <row r="22" spans="1:6" ht="27" customHeight="1">
      <c r="A22" s="12"/>
      <c r="B22" s="12"/>
      <c r="C22" s="89" t="s">
        <v>93</v>
      </c>
      <c r="D22" s="252"/>
      <c r="E22" s="252"/>
      <c r="F22" s="252"/>
    </row>
    <row r="23" spans="1:6" ht="30" customHeight="1">
      <c r="A23" s="12" t="s">
        <v>47</v>
      </c>
      <c r="B23" s="12">
        <v>992</v>
      </c>
      <c r="C23" s="60" t="s">
        <v>286</v>
      </c>
      <c r="D23" s="252">
        <v>813310</v>
      </c>
      <c r="E23" s="252">
        <v>339780</v>
      </c>
      <c r="F23" s="252">
        <f>SUM((E23/D23)*100)</f>
        <v>41.77742804096839</v>
      </c>
    </row>
    <row r="24" spans="1:6" ht="12.75">
      <c r="A24" s="25"/>
      <c r="B24" s="25"/>
      <c r="C24" s="63"/>
      <c r="D24" s="252"/>
      <c r="E24" s="252"/>
      <c r="F24" s="252"/>
    </row>
    <row r="25" spans="1:6" ht="30" customHeight="1">
      <c r="A25" s="84"/>
      <c r="B25" s="84"/>
      <c r="C25" s="61" t="s">
        <v>141</v>
      </c>
      <c r="D25" s="214">
        <f>SUM(D23:D24)</f>
        <v>813310</v>
      </c>
      <c r="E25" s="214">
        <f>SUM(E23:E24)</f>
        <v>339780</v>
      </c>
      <c r="F25" s="214">
        <f>SUM((E25/D25)*100)</f>
        <v>41.77742804096839</v>
      </c>
    </row>
    <row r="26" spans="1:4" ht="18.75" customHeight="1">
      <c r="A26" s="516" t="s">
        <v>279</v>
      </c>
      <c r="B26" s="516"/>
      <c r="C26" s="516"/>
      <c r="D26" s="516"/>
    </row>
    <row r="27" spans="3:4" ht="18" customHeight="1">
      <c r="C27" s="512"/>
      <c r="D27" s="512"/>
    </row>
    <row r="28" spans="3:4" ht="18" customHeight="1">
      <c r="C28" s="512"/>
      <c r="D28" s="512"/>
    </row>
  </sheetData>
  <mergeCells count="8">
    <mergeCell ref="A11:F11"/>
    <mergeCell ref="C27:D27"/>
    <mergeCell ref="C28:D28"/>
    <mergeCell ref="A7:F7"/>
    <mergeCell ref="A8:F8"/>
    <mergeCell ref="A9:F9"/>
    <mergeCell ref="A10:F10"/>
    <mergeCell ref="A26:D26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6"/>
  <sheetViews>
    <sheetView workbookViewId="0" topLeftCell="A13">
      <selection activeCell="G24" sqref="G24"/>
    </sheetView>
  </sheetViews>
  <sheetFormatPr defaultColWidth="9.00390625" defaultRowHeight="12.75"/>
  <cols>
    <col min="1" max="1" width="3.25390625" style="0" customWidth="1"/>
    <col min="2" max="2" width="6.00390625" style="0" customWidth="1"/>
    <col min="3" max="3" width="7.00390625" style="0" customWidth="1"/>
    <col min="4" max="4" width="6.625" style="0" customWidth="1"/>
    <col min="5" max="5" width="29.00390625" style="0" customWidth="1"/>
    <col min="6" max="6" width="12.75390625" style="0" customWidth="1"/>
    <col min="7" max="7" width="13.625" style="0" customWidth="1"/>
    <col min="8" max="8" width="7.375" style="0" customWidth="1"/>
  </cols>
  <sheetData>
    <row r="1" spans="1:8" ht="50.25" customHeight="1">
      <c r="A1" s="518" t="s">
        <v>312</v>
      </c>
      <c r="B1" s="518"/>
      <c r="C1" s="518"/>
      <c r="D1" s="518"/>
      <c r="E1" s="518"/>
      <c r="F1" s="518"/>
      <c r="G1" s="518"/>
      <c r="H1" s="518"/>
    </row>
    <row r="2" spans="1:8" ht="25.5">
      <c r="A2" s="406" t="s">
        <v>91</v>
      </c>
      <c r="B2" s="407" t="s">
        <v>0</v>
      </c>
      <c r="C2" s="407" t="s">
        <v>1</v>
      </c>
      <c r="D2" s="407" t="s">
        <v>2</v>
      </c>
      <c r="E2" s="408" t="s">
        <v>287</v>
      </c>
      <c r="F2" s="408" t="s">
        <v>174</v>
      </c>
      <c r="G2" s="408" t="s">
        <v>221</v>
      </c>
      <c r="H2" s="102" t="s">
        <v>152</v>
      </c>
    </row>
    <row r="3" spans="1:8" ht="12.75">
      <c r="A3" s="409">
        <v>1</v>
      </c>
      <c r="B3" s="410">
        <v>2</v>
      </c>
      <c r="C3" s="410">
        <v>3</v>
      </c>
      <c r="D3" s="410">
        <v>4</v>
      </c>
      <c r="E3" s="410">
        <v>5</v>
      </c>
      <c r="F3" s="410">
        <v>6</v>
      </c>
      <c r="G3" s="410">
        <v>7</v>
      </c>
      <c r="H3" s="409">
        <v>8</v>
      </c>
    </row>
    <row r="4" spans="1:8" ht="29.25" customHeight="1">
      <c r="A4" s="411">
        <v>1</v>
      </c>
      <c r="B4" s="412" t="s">
        <v>4</v>
      </c>
      <c r="C4" s="413" t="s">
        <v>6</v>
      </c>
      <c r="D4" s="414">
        <v>6050</v>
      </c>
      <c r="E4" s="415" t="s">
        <v>288</v>
      </c>
      <c r="F4" s="416">
        <v>12546</v>
      </c>
      <c r="G4" s="416">
        <v>0</v>
      </c>
      <c r="H4" s="417">
        <f aca="true" t="shared" si="0" ref="H4:H23">G4*100/F4</f>
        <v>0</v>
      </c>
    </row>
    <row r="5" spans="1:10" ht="29.25" customHeight="1">
      <c r="A5" s="411">
        <v>2</v>
      </c>
      <c r="B5" s="412" t="s">
        <v>4</v>
      </c>
      <c r="C5" s="413" t="s">
        <v>6</v>
      </c>
      <c r="D5" s="414">
        <v>6050</v>
      </c>
      <c r="E5" s="415" t="s">
        <v>289</v>
      </c>
      <c r="F5" s="416">
        <v>56965</v>
      </c>
      <c r="G5" s="416">
        <v>45413</v>
      </c>
      <c r="H5" s="417">
        <f t="shared" si="0"/>
        <v>79.72088124286843</v>
      </c>
      <c r="J5" s="321"/>
    </row>
    <row r="6" spans="1:8" ht="44.25" customHeight="1">
      <c r="A6" s="411">
        <v>3</v>
      </c>
      <c r="B6" s="412" t="s">
        <v>4</v>
      </c>
      <c r="C6" s="413" t="s">
        <v>6</v>
      </c>
      <c r="D6" s="414">
        <v>6050</v>
      </c>
      <c r="E6" s="415" t="s">
        <v>290</v>
      </c>
      <c r="F6" s="416">
        <v>300000</v>
      </c>
      <c r="G6" s="416">
        <v>50254.11</v>
      </c>
      <c r="H6" s="417">
        <f t="shared" si="0"/>
        <v>16.75137</v>
      </c>
    </row>
    <row r="7" spans="1:8" ht="38.25">
      <c r="A7" s="411">
        <v>4</v>
      </c>
      <c r="B7" s="412" t="s">
        <v>4</v>
      </c>
      <c r="C7" s="420" t="s">
        <v>6</v>
      </c>
      <c r="D7" s="418" t="s">
        <v>291</v>
      </c>
      <c r="E7" s="419" t="s">
        <v>292</v>
      </c>
      <c r="F7" s="421">
        <v>1747636</v>
      </c>
      <c r="G7" s="416">
        <v>873817.65</v>
      </c>
      <c r="H7" s="417">
        <f t="shared" si="0"/>
        <v>49.99997997294631</v>
      </c>
    </row>
    <row r="8" spans="1:8" ht="24" customHeight="1">
      <c r="A8" s="519" t="s">
        <v>293</v>
      </c>
      <c r="B8" s="520"/>
      <c r="C8" s="520"/>
      <c r="D8" s="520"/>
      <c r="E8" s="521"/>
      <c r="F8" s="423">
        <f>SUM(F4:F7)</f>
        <v>2117147</v>
      </c>
      <c r="G8" s="423">
        <f>SUM(G4:G7)</f>
        <v>969484.76</v>
      </c>
      <c r="H8" s="424">
        <f t="shared" si="0"/>
        <v>45.79203805876493</v>
      </c>
    </row>
    <row r="9" spans="1:8" ht="110.25" customHeight="1">
      <c r="A9" s="411">
        <v>5</v>
      </c>
      <c r="B9" s="414">
        <v>150</v>
      </c>
      <c r="C9" s="413" t="s">
        <v>300</v>
      </c>
      <c r="D9" s="425">
        <v>6639</v>
      </c>
      <c r="E9" s="415" t="s">
        <v>301</v>
      </c>
      <c r="F9" s="416">
        <v>13440</v>
      </c>
      <c r="G9" s="416">
        <v>13440</v>
      </c>
      <c r="H9" s="417">
        <f>G9*100/F9</f>
        <v>100</v>
      </c>
    </row>
    <row r="10" spans="1:8" ht="24" customHeight="1">
      <c r="A10" s="519" t="s">
        <v>302</v>
      </c>
      <c r="B10" s="520"/>
      <c r="C10" s="520"/>
      <c r="D10" s="520"/>
      <c r="E10" s="521"/>
      <c r="F10" s="423">
        <f>SUM(F9)</f>
        <v>13440</v>
      </c>
      <c r="G10" s="423">
        <f>SUM(G9)</f>
        <v>13440</v>
      </c>
      <c r="H10" s="424">
        <f>G10*100/F10</f>
        <v>100</v>
      </c>
    </row>
    <row r="11" spans="1:8" ht="42.75" customHeight="1">
      <c r="A11" s="411">
        <v>6</v>
      </c>
      <c r="B11" s="414">
        <v>600</v>
      </c>
      <c r="C11" s="413" t="s">
        <v>294</v>
      </c>
      <c r="D11" s="425">
        <v>6300</v>
      </c>
      <c r="E11" s="415" t="s">
        <v>295</v>
      </c>
      <c r="F11" s="416">
        <v>150000</v>
      </c>
      <c r="G11" s="416">
        <v>0</v>
      </c>
      <c r="H11" s="417">
        <f t="shared" si="0"/>
        <v>0</v>
      </c>
    </row>
    <row r="12" spans="1:8" ht="42.75" customHeight="1">
      <c r="A12" s="411">
        <v>7</v>
      </c>
      <c r="B12" s="414">
        <v>600</v>
      </c>
      <c r="C12" s="413" t="s">
        <v>296</v>
      </c>
      <c r="D12" s="425">
        <v>6050</v>
      </c>
      <c r="E12" s="415" t="s">
        <v>303</v>
      </c>
      <c r="F12" s="416">
        <v>25000</v>
      </c>
      <c r="G12" s="416">
        <v>0</v>
      </c>
      <c r="H12" s="417">
        <f t="shared" si="0"/>
        <v>0</v>
      </c>
    </row>
    <row r="13" spans="1:8" ht="24" customHeight="1">
      <c r="A13" s="519" t="s">
        <v>297</v>
      </c>
      <c r="B13" s="520"/>
      <c r="C13" s="520"/>
      <c r="D13" s="520"/>
      <c r="E13" s="521"/>
      <c r="F13" s="423">
        <f>SUM(F11:F12)</f>
        <v>175000</v>
      </c>
      <c r="G13" s="423">
        <f>SUM(G11:G12)</f>
        <v>0</v>
      </c>
      <c r="H13" s="424">
        <f t="shared" si="0"/>
        <v>0</v>
      </c>
    </row>
    <row r="14" spans="1:8" ht="40.5" customHeight="1">
      <c r="A14" s="411">
        <v>8</v>
      </c>
      <c r="B14" s="412">
        <v>700</v>
      </c>
      <c r="C14" s="412">
        <v>70095</v>
      </c>
      <c r="D14" s="412">
        <v>6050</v>
      </c>
      <c r="E14" s="419" t="s">
        <v>304</v>
      </c>
      <c r="F14" s="421">
        <v>7500</v>
      </c>
      <c r="G14" s="416">
        <v>0</v>
      </c>
      <c r="H14" s="417">
        <f t="shared" si="0"/>
        <v>0</v>
      </c>
    </row>
    <row r="15" spans="1:8" ht="33" customHeight="1">
      <c r="A15" s="519" t="s">
        <v>298</v>
      </c>
      <c r="B15" s="520"/>
      <c r="C15" s="520"/>
      <c r="D15" s="520"/>
      <c r="E15" s="521"/>
      <c r="F15" s="423">
        <f>SUM(F14)</f>
        <v>7500</v>
      </c>
      <c r="G15" s="422">
        <f>SUM(G14)</f>
        <v>0</v>
      </c>
      <c r="H15" s="424">
        <f t="shared" si="0"/>
        <v>0</v>
      </c>
    </row>
    <row r="16" spans="1:8" ht="87.75" customHeight="1">
      <c r="A16" s="411">
        <v>9</v>
      </c>
      <c r="B16" s="412">
        <v>750</v>
      </c>
      <c r="C16" s="412">
        <v>75095</v>
      </c>
      <c r="D16" s="412">
        <v>6639</v>
      </c>
      <c r="E16" s="419" t="s">
        <v>305</v>
      </c>
      <c r="F16" s="421">
        <v>13643</v>
      </c>
      <c r="G16" s="421">
        <v>13643</v>
      </c>
      <c r="H16" s="417">
        <f>G16*100/F16</f>
        <v>100</v>
      </c>
    </row>
    <row r="17" spans="1:8" ht="27.75" customHeight="1">
      <c r="A17" s="519" t="s">
        <v>306</v>
      </c>
      <c r="B17" s="520"/>
      <c r="C17" s="520"/>
      <c r="D17" s="520"/>
      <c r="E17" s="521"/>
      <c r="F17" s="423">
        <f>SUM(F16)</f>
        <v>13643</v>
      </c>
      <c r="G17" s="422">
        <f>SUM(G16)</f>
        <v>13643</v>
      </c>
      <c r="H17" s="424">
        <f>G17*100/F17</f>
        <v>100</v>
      </c>
    </row>
    <row r="18" spans="1:8" ht="27.75" customHeight="1">
      <c r="A18" s="411">
        <v>10</v>
      </c>
      <c r="B18" s="412">
        <v>801</v>
      </c>
      <c r="C18" s="412">
        <v>80110</v>
      </c>
      <c r="D18" s="412">
        <v>6060</v>
      </c>
      <c r="E18" s="419" t="s">
        <v>307</v>
      </c>
      <c r="F18" s="421">
        <v>7900</v>
      </c>
      <c r="G18" s="416">
        <v>7900</v>
      </c>
      <c r="H18" s="417">
        <f>G18*100/F18</f>
        <v>100</v>
      </c>
    </row>
    <row r="19" spans="1:8" ht="27.75" customHeight="1">
      <c r="A19" s="519" t="s">
        <v>308</v>
      </c>
      <c r="B19" s="520"/>
      <c r="C19" s="520"/>
      <c r="D19" s="520"/>
      <c r="E19" s="521"/>
      <c r="F19" s="423">
        <f>SUM(F18)</f>
        <v>7900</v>
      </c>
      <c r="G19" s="422">
        <f>SUM(G18)</f>
        <v>7900</v>
      </c>
      <c r="H19" s="424">
        <f>G19*100/F19</f>
        <v>100</v>
      </c>
    </row>
    <row r="20" spans="1:8" ht="43.5" customHeight="1">
      <c r="A20" s="411">
        <v>11</v>
      </c>
      <c r="B20" s="412">
        <v>921</v>
      </c>
      <c r="C20" s="412">
        <v>92105</v>
      </c>
      <c r="D20" s="412">
        <v>6050</v>
      </c>
      <c r="E20" s="419" t="s">
        <v>309</v>
      </c>
      <c r="F20" s="421">
        <v>23120</v>
      </c>
      <c r="G20" s="416">
        <v>0</v>
      </c>
      <c r="H20" s="417">
        <f>G20*100/F20</f>
        <v>0</v>
      </c>
    </row>
    <row r="21" spans="1:8" ht="63.75">
      <c r="A21" s="411">
        <v>12</v>
      </c>
      <c r="B21" s="412">
        <v>921</v>
      </c>
      <c r="C21" s="412">
        <v>92105</v>
      </c>
      <c r="D21" s="418" t="s">
        <v>291</v>
      </c>
      <c r="E21" s="419" t="s">
        <v>310</v>
      </c>
      <c r="F21" s="421">
        <v>96505</v>
      </c>
      <c r="G21" s="416">
        <v>0</v>
      </c>
      <c r="H21" s="417">
        <f t="shared" si="0"/>
        <v>0</v>
      </c>
    </row>
    <row r="22" spans="1:8" ht="24" customHeight="1">
      <c r="A22" s="519" t="s">
        <v>311</v>
      </c>
      <c r="B22" s="520"/>
      <c r="C22" s="520"/>
      <c r="D22" s="520"/>
      <c r="E22" s="521"/>
      <c r="F22" s="423">
        <f>SUM(F20:F21)</f>
        <v>119625</v>
      </c>
      <c r="G22" s="422">
        <f>SUM(G21)</f>
        <v>0</v>
      </c>
      <c r="H22" s="424">
        <f t="shared" si="0"/>
        <v>0</v>
      </c>
    </row>
    <row r="23" spans="1:8" ht="24" customHeight="1">
      <c r="A23" s="519" t="s">
        <v>299</v>
      </c>
      <c r="B23" s="520"/>
      <c r="C23" s="520"/>
      <c r="D23" s="520"/>
      <c r="E23" s="521"/>
      <c r="F23" s="423">
        <f>SUM(F8,F10,F13,F15,F17,F19,F22)</f>
        <v>2454255</v>
      </c>
      <c r="G23" s="423">
        <f>SUM(G8,G10,G13,G15,G17,G19,G22)</f>
        <v>1004467.76</v>
      </c>
      <c r="H23" s="424">
        <f t="shared" si="0"/>
        <v>40.92760369236286</v>
      </c>
    </row>
    <row r="26" ht="12.75">
      <c r="A26" t="s">
        <v>279</v>
      </c>
    </row>
  </sheetData>
  <mergeCells count="9">
    <mergeCell ref="A1:H1"/>
    <mergeCell ref="A22:E22"/>
    <mergeCell ref="A23:E23"/>
    <mergeCell ref="A8:E8"/>
    <mergeCell ref="A13:E13"/>
    <mergeCell ref="A15:E15"/>
    <mergeCell ref="A10:E10"/>
    <mergeCell ref="A17:E17"/>
    <mergeCell ref="A19:E19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17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K17"/>
  <sheetViews>
    <sheetView workbookViewId="0" topLeftCell="A1">
      <selection activeCell="F15" activeCellId="1" sqref="J15 F15"/>
    </sheetView>
  </sheetViews>
  <sheetFormatPr defaultColWidth="9.00390625" defaultRowHeight="12.75"/>
  <cols>
    <col min="1" max="1" width="3.25390625" style="0" customWidth="1"/>
    <col min="2" max="2" width="5.75390625" style="0" customWidth="1"/>
    <col min="3" max="3" width="8.625" style="0" customWidth="1"/>
    <col min="4" max="4" width="5.375" style="0" customWidth="1"/>
    <col min="5" max="5" width="19.375" style="0" customWidth="1"/>
    <col min="6" max="6" width="10.25390625" style="0" customWidth="1"/>
    <col min="7" max="7" width="10.75390625" style="0" customWidth="1"/>
    <col min="8" max="8" width="9.875" style="0" customWidth="1"/>
    <col min="9" max="9" width="11.375" style="0" customWidth="1"/>
    <col min="10" max="10" width="10.125" style="0" customWidth="1"/>
    <col min="11" max="11" width="10.25390625" style="0" customWidth="1"/>
  </cols>
  <sheetData>
    <row r="1" spans="1:11" ht="55.5" customHeight="1">
      <c r="A1" s="522" t="s">
        <v>329</v>
      </c>
      <c r="B1" s="522"/>
      <c r="C1" s="522"/>
      <c r="D1" s="522"/>
      <c r="E1" s="522"/>
      <c r="F1" s="522"/>
      <c r="G1" s="522"/>
      <c r="H1" s="522"/>
      <c r="I1" s="522"/>
      <c r="J1" s="522"/>
      <c r="K1" s="426"/>
    </row>
    <row r="2" spans="1:11" ht="18">
      <c r="A2" s="51"/>
      <c r="B2" s="51"/>
      <c r="C2" s="51"/>
      <c r="D2" s="51"/>
      <c r="E2" s="394"/>
      <c r="F2" s="394"/>
      <c r="G2" s="394"/>
      <c r="H2" s="51"/>
      <c r="I2" s="51"/>
      <c r="J2" s="51"/>
      <c r="K2" s="51"/>
    </row>
    <row r="3" spans="1:11" ht="12.75">
      <c r="A3" s="51"/>
      <c r="B3" s="51"/>
      <c r="C3" s="51"/>
      <c r="D3" s="51"/>
      <c r="E3" s="51"/>
      <c r="F3" s="51"/>
      <c r="G3" s="427"/>
      <c r="H3" s="51"/>
      <c r="I3" s="51"/>
      <c r="J3" s="51"/>
      <c r="K3" s="427" t="s">
        <v>313</v>
      </c>
    </row>
    <row r="4" spans="1:11" ht="32.25" customHeight="1">
      <c r="A4" s="509" t="s">
        <v>91</v>
      </c>
      <c r="B4" s="509" t="s">
        <v>314</v>
      </c>
      <c r="C4" s="509" t="s">
        <v>315</v>
      </c>
      <c r="D4" s="509" t="s">
        <v>2</v>
      </c>
      <c r="E4" s="523" t="s">
        <v>316</v>
      </c>
      <c r="F4" s="527" t="s">
        <v>317</v>
      </c>
      <c r="G4" s="528"/>
      <c r="H4" s="528"/>
      <c r="I4" s="528"/>
      <c r="J4" s="528"/>
      <c r="K4" s="529"/>
    </row>
    <row r="5" spans="1:11" ht="12.75">
      <c r="A5" s="510"/>
      <c r="B5" s="510"/>
      <c r="C5" s="510"/>
      <c r="D5" s="510"/>
      <c r="E5" s="524"/>
      <c r="F5" s="525" t="s">
        <v>318</v>
      </c>
      <c r="G5" s="526"/>
      <c r="H5" s="525" t="s">
        <v>319</v>
      </c>
      <c r="I5" s="526"/>
      <c r="J5" s="525" t="s">
        <v>320</v>
      </c>
      <c r="K5" s="526"/>
    </row>
    <row r="6" spans="1:11" ht="12.75">
      <c r="A6" s="428"/>
      <c r="B6" s="428"/>
      <c r="C6" s="428"/>
      <c r="D6" s="428"/>
      <c r="E6" s="429"/>
      <c r="F6" s="431" t="s">
        <v>174</v>
      </c>
      <c r="G6" s="430" t="s">
        <v>175</v>
      </c>
      <c r="H6" s="431" t="s">
        <v>174</v>
      </c>
      <c r="I6" s="430" t="s">
        <v>175</v>
      </c>
      <c r="J6" s="431" t="s">
        <v>174</v>
      </c>
      <c r="K6" s="430" t="s">
        <v>175</v>
      </c>
    </row>
    <row r="7" spans="1:11" ht="12.75">
      <c r="A7" s="432">
        <v>1</v>
      </c>
      <c r="B7" s="432">
        <v>2</v>
      </c>
      <c r="C7" s="432">
        <v>3</v>
      </c>
      <c r="D7" s="432">
        <v>4</v>
      </c>
      <c r="E7" s="433">
        <v>5</v>
      </c>
      <c r="F7" s="432">
        <v>6</v>
      </c>
      <c r="G7" s="432">
        <v>7</v>
      </c>
      <c r="H7" s="432">
        <v>8</v>
      </c>
      <c r="I7" s="432">
        <v>9</v>
      </c>
      <c r="J7" s="433">
        <v>10</v>
      </c>
      <c r="K7" s="432">
        <v>11</v>
      </c>
    </row>
    <row r="8" spans="1:11" ht="36.75" customHeight="1">
      <c r="A8" s="530" t="s">
        <v>321</v>
      </c>
      <c r="B8" s="531"/>
      <c r="C8" s="531"/>
      <c r="D8" s="532"/>
      <c r="E8" s="434" t="s">
        <v>322</v>
      </c>
      <c r="F8" s="435">
        <f aca="true" t="shared" si="0" ref="F8:K8">SUM(F9:F11)</f>
        <v>138320</v>
      </c>
      <c r="G8" s="435">
        <f t="shared" si="0"/>
        <v>70000</v>
      </c>
      <c r="H8" s="436">
        <f t="shared" si="0"/>
        <v>0</v>
      </c>
      <c r="I8" s="436">
        <f t="shared" si="0"/>
        <v>0</v>
      </c>
      <c r="J8" s="436">
        <f t="shared" si="0"/>
        <v>168000</v>
      </c>
      <c r="K8" s="435">
        <f t="shared" si="0"/>
        <v>10919.43</v>
      </c>
    </row>
    <row r="9" spans="1:11" ht="43.5" customHeight="1">
      <c r="A9" s="437" t="s">
        <v>47</v>
      </c>
      <c r="B9" s="437">
        <v>600</v>
      </c>
      <c r="C9" s="437">
        <v>60014</v>
      </c>
      <c r="D9" s="437">
        <v>6300</v>
      </c>
      <c r="E9" s="438" t="s">
        <v>323</v>
      </c>
      <c r="F9" s="439">
        <v>0</v>
      </c>
      <c r="G9" s="439">
        <v>0</v>
      </c>
      <c r="H9" s="440">
        <v>0</v>
      </c>
      <c r="I9" s="440">
        <v>0</v>
      </c>
      <c r="J9" s="440">
        <v>150000</v>
      </c>
      <c r="K9" s="440">
        <v>0</v>
      </c>
    </row>
    <row r="10" spans="1:11" ht="43.5" customHeight="1">
      <c r="A10" s="437" t="s">
        <v>83</v>
      </c>
      <c r="B10" s="437">
        <v>801</v>
      </c>
      <c r="C10" s="437">
        <v>80104</v>
      </c>
      <c r="D10" s="437">
        <v>2310</v>
      </c>
      <c r="E10" s="438" t="s">
        <v>324</v>
      </c>
      <c r="F10" s="439">
        <v>0</v>
      </c>
      <c r="G10" s="439">
        <v>0</v>
      </c>
      <c r="H10" s="440">
        <v>0</v>
      </c>
      <c r="I10" s="440">
        <v>0</v>
      </c>
      <c r="J10" s="440">
        <v>18000</v>
      </c>
      <c r="K10" s="440">
        <v>10919.43</v>
      </c>
    </row>
    <row r="11" spans="1:11" ht="43.5" customHeight="1">
      <c r="A11" s="441" t="s">
        <v>84</v>
      </c>
      <c r="B11" s="441">
        <v>921</v>
      </c>
      <c r="C11" s="441">
        <v>92116</v>
      </c>
      <c r="D11" s="441">
        <v>2480</v>
      </c>
      <c r="E11" s="442" t="s">
        <v>325</v>
      </c>
      <c r="F11" s="439">
        <v>138320</v>
      </c>
      <c r="G11" s="439">
        <v>70000</v>
      </c>
      <c r="H11" s="440">
        <v>0</v>
      </c>
      <c r="I11" s="440">
        <v>0</v>
      </c>
      <c r="J11" s="440">
        <v>0</v>
      </c>
      <c r="K11" s="440">
        <v>0</v>
      </c>
    </row>
    <row r="12" spans="1:11" ht="50.25" customHeight="1">
      <c r="A12" s="530" t="s">
        <v>326</v>
      </c>
      <c r="B12" s="531"/>
      <c r="C12" s="531"/>
      <c r="D12" s="532"/>
      <c r="E12" s="434" t="s">
        <v>322</v>
      </c>
      <c r="F12" s="435">
        <f aca="true" t="shared" si="1" ref="F12:K12">SUM(F13:F14)</f>
        <v>95000</v>
      </c>
      <c r="G12" s="435">
        <f t="shared" si="1"/>
        <v>51157.76</v>
      </c>
      <c r="H12" s="436">
        <f t="shared" si="1"/>
        <v>0</v>
      </c>
      <c r="I12" s="436">
        <f t="shared" si="1"/>
        <v>0</v>
      </c>
      <c r="J12" s="436">
        <f t="shared" si="1"/>
        <v>15000</v>
      </c>
      <c r="K12" s="435">
        <f t="shared" si="1"/>
        <v>15000</v>
      </c>
    </row>
    <row r="13" spans="1:11" ht="61.5" customHeight="1">
      <c r="A13" s="437" t="s">
        <v>47</v>
      </c>
      <c r="B13" s="437">
        <v>801</v>
      </c>
      <c r="C13" s="437">
        <v>80104</v>
      </c>
      <c r="D13" s="437">
        <v>2540</v>
      </c>
      <c r="E13" s="438" t="s">
        <v>327</v>
      </c>
      <c r="F13" s="439">
        <v>95000</v>
      </c>
      <c r="G13" s="439">
        <v>51157.76</v>
      </c>
      <c r="H13" s="440">
        <v>0</v>
      </c>
      <c r="I13" s="440">
        <v>0</v>
      </c>
      <c r="J13" s="440">
        <v>0</v>
      </c>
      <c r="K13" s="440">
        <v>0</v>
      </c>
    </row>
    <row r="14" spans="1:11" ht="43.5" customHeight="1">
      <c r="A14" s="250" t="s">
        <v>83</v>
      </c>
      <c r="B14" s="250">
        <v>921</v>
      </c>
      <c r="C14" s="250">
        <v>92195</v>
      </c>
      <c r="D14" s="250">
        <v>2360</v>
      </c>
      <c r="E14" s="443" t="s">
        <v>330</v>
      </c>
      <c r="F14" s="439">
        <v>0</v>
      </c>
      <c r="G14" s="439">
        <v>0</v>
      </c>
      <c r="H14" s="440">
        <v>0</v>
      </c>
      <c r="I14" s="440">
        <v>0</v>
      </c>
      <c r="J14" s="440">
        <v>15000</v>
      </c>
      <c r="K14" s="440">
        <v>15000</v>
      </c>
    </row>
    <row r="15" spans="1:11" ht="32.25" customHeight="1">
      <c r="A15" s="284"/>
      <c r="B15" s="444"/>
      <c r="C15" s="444"/>
      <c r="D15" s="444"/>
      <c r="E15" s="445" t="s">
        <v>328</v>
      </c>
      <c r="F15" s="446">
        <f aca="true" t="shared" si="2" ref="F15:K15">SUM(F8,F12)</f>
        <v>233320</v>
      </c>
      <c r="G15" s="446">
        <f t="shared" si="2"/>
        <v>121157.76000000001</v>
      </c>
      <c r="H15" s="446">
        <f t="shared" si="2"/>
        <v>0</v>
      </c>
      <c r="I15" s="446">
        <f t="shared" si="2"/>
        <v>0</v>
      </c>
      <c r="J15" s="446">
        <f t="shared" si="2"/>
        <v>183000</v>
      </c>
      <c r="K15" s="446">
        <f t="shared" si="2"/>
        <v>25919.43</v>
      </c>
    </row>
    <row r="17" ht="12.75">
      <c r="A17" t="s">
        <v>279</v>
      </c>
    </row>
  </sheetData>
  <mergeCells count="12">
    <mergeCell ref="A8:D8"/>
    <mergeCell ref="A12:D12"/>
    <mergeCell ref="F5:G5"/>
    <mergeCell ref="A1:J1"/>
    <mergeCell ref="A4:A5"/>
    <mergeCell ref="B4:B5"/>
    <mergeCell ref="C4:C5"/>
    <mergeCell ref="D4:D5"/>
    <mergeCell ref="E4:E5"/>
    <mergeCell ref="H5:I5"/>
    <mergeCell ref="F4:K4"/>
    <mergeCell ref="J5:K5"/>
  </mergeCells>
  <printOptions/>
  <pageMargins left="0.75" right="0.75" top="1" bottom="1" header="0.5" footer="0.5"/>
  <pageSetup horizontalDpi="600" verticalDpi="600" orientation="portrait" paperSize="9" scale="8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7"/>
  <sheetViews>
    <sheetView workbookViewId="0" topLeftCell="A4">
      <selection activeCell="C37" sqref="C37"/>
    </sheetView>
  </sheetViews>
  <sheetFormatPr defaultColWidth="9.00390625" defaultRowHeight="12.75"/>
  <cols>
    <col min="1" max="1" width="4.00390625" style="0" customWidth="1"/>
    <col min="2" max="2" width="50.25390625" style="0" customWidth="1"/>
    <col min="3" max="3" width="10.125" style="0" customWidth="1"/>
    <col min="4" max="4" width="0.12890625" style="0" hidden="1" customWidth="1"/>
    <col min="5" max="5" width="11.75390625" style="0" customWidth="1"/>
    <col min="6" max="6" width="9.25390625" style="0" customWidth="1"/>
  </cols>
  <sheetData>
    <row r="1" spans="3:4" ht="12.75">
      <c r="C1" s="166"/>
      <c r="D1" s="165"/>
    </row>
    <row r="2" spans="3:4" ht="12.75">
      <c r="C2" s="166"/>
      <c r="D2" s="165"/>
    </row>
    <row r="3" spans="2:4" ht="12.75">
      <c r="B3" s="167"/>
      <c r="C3" s="168"/>
      <c r="D3" s="165"/>
    </row>
    <row r="4" spans="3:4" ht="12.75">
      <c r="C4" s="166"/>
      <c r="D4" s="165"/>
    </row>
    <row r="5" spans="3:4" ht="12.75">
      <c r="C5" s="166"/>
      <c r="D5" s="165"/>
    </row>
    <row r="7" spans="1:6" ht="19.5" customHeight="1">
      <c r="A7" s="533" t="s">
        <v>176</v>
      </c>
      <c r="B7" s="533"/>
      <c r="C7" s="533"/>
      <c r="D7" s="533"/>
      <c r="E7" s="533"/>
      <c r="F7" s="533"/>
    </row>
    <row r="8" spans="1:6" ht="21.75" customHeight="1">
      <c r="A8" s="534" t="s">
        <v>332</v>
      </c>
      <c r="B8" s="534"/>
      <c r="C8" s="534"/>
      <c r="D8" s="534"/>
      <c r="E8" s="534"/>
      <c r="F8" s="534"/>
    </row>
    <row r="9" spans="1:6" ht="21" customHeight="1">
      <c r="A9" s="534" t="s">
        <v>333</v>
      </c>
      <c r="B9" s="534"/>
      <c r="C9" s="534"/>
      <c r="D9" s="534"/>
      <c r="E9" s="534"/>
      <c r="F9" s="534"/>
    </row>
    <row r="10" spans="1:6" ht="21.75" customHeight="1">
      <c r="A10" s="534" t="s">
        <v>334</v>
      </c>
      <c r="B10" s="534"/>
      <c r="C10" s="534"/>
      <c r="D10" s="534"/>
      <c r="E10" s="534"/>
      <c r="F10" s="534"/>
    </row>
    <row r="11" spans="1:4" ht="15.75">
      <c r="A11" s="95"/>
      <c r="B11" s="95"/>
      <c r="C11" s="95"/>
      <c r="D11" s="95"/>
    </row>
    <row r="12" spans="1:6" ht="34.5" customHeight="1">
      <c r="A12" s="340" t="s">
        <v>91</v>
      </c>
      <c r="B12" s="341" t="s">
        <v>166</v>
      </c>
      <c r="C12" s="341" t="s">
        <v>174</v>
      </c>
      <c r="D12" s="342"/>
      <c r="E12" s="340" t="s">
        <v>175</v>
      </c>
      <c r="F12" s="340" t="s">
        <v>152</v>
      </c>
    </row>
    <row r="13" spans="1:6" ht="12.75">
      <c r="A13" s="272"/>
      <c r="B13" s="273"/>
      <c r="C13" s="274"/>
      <c r="D13" s="289"/>
      <c r="E13" s="273"/>
      <c r="F13" s="273"/>
    </row>
    <row r="14" spans="1:6" ht="15.75" customHeight="1">
      <c r="A14" s="276" t="s">
        <v>47</v>
      </c>
      <c r="B14" s="277" t="s">
        <v>103</v>
      </c>
      <c r="C14" s="290">
        <v>0</v>
      </c>
      <c r="D14" s="344"/>
      <c r="E14" s="290">
        <v>0</v>
      </c>
      <c r="F14" s="343">
        <v>0</v>
      </c>
    </row>
    <row r="15" spans="1:6" ht="19.5" customHeight="1">
      <c r="A15" s="454" t="s">
        <v>83</v>
      </c>
      <c r="B15" s="455" t="s">
        <v>97</v>
      </c>
      <c r="C15" s="456">
        <f>SUM(C16,C17,C18)</f>
        <v>83800</v>
      </c>
      <c r="D15" s="457"/>
      <c r="E15" s="458">
        <f>SUM(E16:E18)</f>
        <v>38833.52</v>
      </c>
      <c r="F15" s="459">
        <f>((E15/C15)*100)</f>
        <v>46.340715990453454</v>
      </c>
    </row>
    <row r="16" spans="1:6" ht="42" customHeight="1">
      <c r="A16" s="88"/>
      <c r="B16" s="464" t="s">
        <v>167</v>
      </c>
      <c r="C16" s="460">
        <v>82800</v>
      </c>
      <c r="D16" s="461"/>
      <c r="E16" s="462">
        <v>38833</v>
      </c>
      <c r="F16" s="463">
        <f>((E16/C16)*100)</f>
        <v>46.89975845410628</v>
      </c>
    </row>
    <row r="17" spans="1:6" ht="13.5" customHeight="1">
      <c r="A17" s="449"/>
      <c r="B17" s="449" t="s">
        <v>335</v>
      </c>
      <c r="C17" s="173">
        <v>0</v>
      </c>
      <c r="D17" s="173"/>
      <c r="E17" s="452">
        <v>0.52</v>
      </c>
      <c r="F17" s="314">
        <v>0</v>
      </c>
    </row>
    <row r="18" spans="1:6" ht="31.5" customHeight="1">
      <c r="A18" s="450"/>
      <c r="B18" s="465" t="s">
        <v>336</v>
      </c>
      <c r="C18" s="322">
        <v>1000</v>
      </c>
      <c r="D18" s="451"/>
      <c r="E18" s="453">
        <v>0</v>
      </c>
      <c r="F18" s="448">
        <f>((E18/C18)*100)</f>
        <v>0</v>
      </c>
    </row>
    <row r="19" spans="1:6" ht="12.75" customHeight="1" hidden="1">
      <c r="A19" s="272"/>
      <c r="B19" s="272"/>
      <c r="C19" s="293"/>
      <c r="D19" s="313"/>
      <c r="E19" s="293"/>
      <c r="F19" s="293"/>
    </row>
    <row r="20" spans="1:6" ht="12.75" customHeight="1" hidden="1">
      <c r="A20" s="283" t="s">
        <v>84</v>
      </c>
      <c r="B20" s="284" t="s">
        <v>106</v>
      </c>
      <c r="C20" s="290">
        <v>80500</v>
      </c>
      <c r="D20" s="315"/>
      <c r="E20" s="290">
        <v>80500</v>
      </c>
      <c r="F20" s="290">
        <v>80500</v>
      </c>
    </row>
    <row r="21" spans="1:6" ht="12.75" customHeight="1" hidden="1">
      <c r="A21" s="285"/>
      <c r="B21" s="286" t="s">
        <v>168</v>
      </c>
      <c r="C21" s="294"/>
      <c r="D21" s="316"/>
      <c r="E21" s="294"/>
      <c r="F21" s="294"/>
    </row>
    <row r="22" spans="1:6" ht="12.75" customHeight="1" hidden="1">
      <c r="A22" s="285"/>
      <c r="B22" s="286" t="s">
        <v>169</v>
      </c>
      <c r="C22" s="295">
        <v>1000</v>
      </c>
      <c r="D22" s="317"/>
      <c r="E22" s="295">
        <v>1000</v>
      </c>
      <c r="F22" s="295">
        <v>1000</v>
      </c>
    </row>
    <row r="23" spans="1:6" ht="12.75" customHeight="1" hidden="1">
      <c r="A23" s="286"/>
      <c r="B23" s="286" t="s">
        <v>170</v>
      </c>
      <c r="C23" s="295">
        <v>1000</v>
      </c>
      <c r="D23" s="317"/>
      <c r="E23" s="295">
        <v>1000</v>
      </c>
      <c r="F23" s="295">
        <v>1000</v>
      </c>
    </row>
    <row r="24" spans="1:6" ht="12.75" customHeight="1" hidden="1">
      <c r="A24" s="286"/>
      <c r="B24" s="286" t="s">
        <v>107</v>
      </c>
      <c r="C24" s="295"/>
      <c r="D24" s="317"/>
      <c r="E24" s="295"/>
      <c r="F24" s="295"/>
    </row>
    <row r="25" spans="1:6" ht="12.75" customHeight="1" hidden="1">
      <c r="A25" s="286"/>
      <c r="B25" s="286" t="s">
        <v>108</v>
      </c>
      <c r="C25" s="295"/>
      <c r="D25" s="317"/>
      <c r="E25" s="295"/>
      <c r="F25" s="295"/>
    </row>
    <row r="26" spans="1:6" ht="12.75" customHeight="1" hidden="1">
      <c r="A26" s="287" t="s">
        <v>47</v>
      </c>
      <c r="B26" s="288" t="s">
        <v>103</v>
      </c>
      <c r="C26" s="296"/>
      <c r="D26" s="312">
        <v>800</v>
      </c>
      <c r="E26" s="296"/>
      <c r="F26" s="296"/>
    </row>
    <row r="27" spans="1:6" ht="12.75" customHeight="1" hidden="1">
      <c r="A27" s="287" t="s">
        <v>83</v>
      </c>
      <c r="B27" s="288" t="s">
        <v>97</v>
      </c>
      <c r="C27" s="296"/>
      <c r="D27" s="312">
        <v>80000</v>
      </c>
      <c r="E27" s="296"/>
      <c r="F27" s="296"/>
    </row>
    <row r="28" spans="1:6" ht="12.75" customHeight="1" hidden="1">
      <c r="A28" s="285"/>
      <c r="B28" s="286" t="s">
        <v>136</v>
      </c>
      <c r="C28" s="295"/>
      <c r="D28" s="317">
        <v>80000</v>
      </c>
      <c r="E28" s="295"/>
      <c r="F28" s="295"/>
    </row>
    <row r="29" spans="1:6" ht="18" customHeight="1">
      <c r="A29" s="287" t="s">
        <v>84</v>
      </c>
      <c r="B29" s="288" t="s">
        <v>106</v>
      </c>
      <c r="C29" s="290">
        <f>SUM(C30)</f>
        <v>83800</v>
      </c>
      <c r="D29" s="312"/>
      <c r="E29" s="290">
        <f>SUM(E30)</f>
        <v>35406.33</v>
      </c>
      <c r="F29" s="291">
        <f aca="true" t="shared" si="0" ref="F29:F34">((E29/C29)*100)</f>
        <v>42.25099045346062</v>
      </c>
    </row>
    <row r="30" spans="1:6" ht="21" customHeight="1">
      <c r="A30" s="285"/>
      <c r="B30" s="286" t="s">
        <v>107</v>
      </c>
      <c r="C30" s="296">
        <f>SUM(C31)</f>
        <v>83800</v>
      </c>
      <c r="D30" s="318"/>
      <c r="E30" s="296">
        <f>SUM(E31)</f>
        <v>35406.33</v>
      </c>
      <c r="F30" s="297">
        <f t="shared" si="0"/>
        <v>42.25099045346062</v>
      </c>
    </row>
    <row r="31" spans="1:6" ht="16.5" customHeight="1">
      <c r="A31" s="285"/>
      <c r="B31" s="286" t="s">
        <v>169</v>
      </c>
      <c r="C31" s="296">
        <f>SUM(C32:C34)</f>
        <v>83800</v>
      </c>
      <c r="D31" s="318"/>
      <c r="E31" s="296">
        <f>SUM(E32:E34)</f>
        <v>35406.33</v>
      </c>
      <c r="F31" s="297">
        <f t="shared" si="0"/>
        <v>42.25099045346062</v>
      </c>
    </row>
    <row r="32" spans="1:6" ht="18" customHeight="1">
      <c r="A32" s="285"/>
      <c r="B32" s="447" t="s">
        <v>331</v>
      </c>
      <c r="C32" s="295">
        <v>4000</v>
      </c>
      <c r="D32" s="317"/>
      <c r="E32" s="295">
        <v>0</v>
      </c>
      <c r="F32" s="298">
        <f t="shared" si="0"/>
        <v>0</v>
      </c>
    </row>
    <row r="33" spans="1:6" ht="18" customHeight="1">
      <c r="A33" s="285"/>
      <c r="B33" s="286" t="s">
        <v>105</v>
      </c>
      <c r="C33" s="295">
        <v>78800</v>
      </c>
      <c r="D33" s="317"/>
      <c r="E33" s="295">
        <v>35406.33</v>
      </c>
      <c r="F33" s="298">
        <f t="shared" si="0"/>
        <v>44.931890862944165</v>
      </c>
    </row>
    <row r="34" spans="1:6" ht="18.75" customHeight="1">
      <c r="A34" s="285"/>
      <c r="B34" s="286" t="s">
        <v>135</v>
      </c>
      <c r="C34" s="295">
        <v>1000</v>
      </c>
      <c r="D34" s="315"/>
      <c r="E34" s="295">
        <v>0</v>
      </c>
      <c r="F34" s="299">
        <f t="shared" si="0"/>
        <v>0</v>
      </c>
    </row>
    <row r="35" spans="1:6" ht="33" customHeight="1">
      <c r="A35" s="287" t="s">
        <v>95</v>
      </c>
      <c r="B35" s="345" t="s">
        <v>178</v>
      </c>
      <c r="C35" s="300">
        <v>0</v>
      </c>
      <c r="D35" s="312"/>
      <c r="E35" s="300">
        <f>E14+E15-E29</f>
        <v>3427.189999999995</v>
      </c>
      <c r="F35" s="291">
        <v>0</v>
      </c>
    </row>
    <row r="36" spans="1:2" ht="12.75">
      <c r="A36" s="274"/>
      <c r="B36" s="274"/>
    </row>
    <row r="37" spans="1:2" ht="12.75">
      <c r="A37" s="514" t="s">
        <v>279</v>
      </c>
      <c r="B37" s="515"/>
    </row>
  </sheetData>
  <mergeCells count="5">
    <mergeCell ref="A37:B37"/>
    <mergeCell ref="A7:F7"/>
    <mergeCell ref="A8:F8"/>
    <mergeCell ref="A9:F9"/>
    <mergeCell ref="A10:F10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5"/>
  <sheetViews>
    <sheetView workbookViewId="0" topLeftCell="A10">
      <selection activeCell="E34" sqref="E34"/>
    </sheetView>
  </sheetViews>
  <sheetFormatPr defaultColWidth="9.00390625" defaultRowHeight="12.75"/>
  <cols>
    <col min="1" max="1" width="5.375" style="0" customWidth="1"/>
    <col min="2" max="2" width="48.875" style="0" customWidth="1"/>
    <col min="3" max="3" width="9.375" style="0" customWidth="1"/>
    <col min="4" max="4" width="11.875" style="0" customWidth="1"/>
    <col min="5" max="5" width="8.375" style="0" customWidth="1"/>
  </cols>
  <sheetData>
    <row r="1" spans="2:3" ht="12.75">
      <c r="B1" s="166"/>
      <c r="C1" s="166"/>
    </row>
    <row r="2" spans="2:3" ht="12.75">
      <c r="B2" s="166"/>
      <c r="C2" s="166"/>
    </row>
    <row r="3" spans="2:3" ht="12.75">
      <c r="B3" s="168"/>
      <c r="C3" s="168"/>
    </row>
    <row r="4" spans="2:3" ht="12.75">
      <c r="B4" s="166"/>
      <c r="C4" s="166"/>
    </row>
    <row r="5" spans="2:3" ht="12.75">
      <c r="B5" s="166"/>
      <c r="C5" s="166"/>
    </row>
    <row r="7" spans="1:5" ht="20.25" customHeight="1">
      <c r="A7" s="535" t="s">
        <v>176</v>
      </c>
      <c r="B7" s="535"/>
      <c r="C7" s="535"/>
      <c r="D7" s="535"/>
      <c r="E7" s="535"/>
    </row>
    <row r="8" spans="1:5" ht="21" customHeight="1">
      <c r="A8" s="534" t="s">
        <v>338</v>
      </c>
      <c r="B8" s="534"/>
      <c r="C8" s="534"/>
      <c r="D8" s="534"/>
      <c r="E8" s="534"/>
    </row>
    <row r="9" spans="1:5" ht="21" customHeight="1">
      <c r="A9" s="534" t="s">
        <v>339</v>
      </c>
      <c r="B9" s="534"/>
      <c r="C9" s="534"/>
      <c r="D9" s="534"/>
      <c r="E9" s="534"/>
    </row>
    <row r="10" spans="1:5" ht="21.75" customHeight="1">
      <c r="A10" s="534" t="s">
        <v>340</v>
      </c>
      <c r="B10" s="534"/>
      <c r="C10" s="534"/>
      <c r="D10" s="534"/>
      <c r="E10" s="534"/>
    </row>
    <row r="11" spans="1:3" ht="15.75">
      <c r="A11" s="95"/>
      <c r="B11" s="95"/>
      <c r="C11" s="95"/>
    </row>
    <row r="12" spans="1:5" ht="31.5" customHeight="1">
      <c r="A12" s="498" t="s">
        <v>91</v>
      </c>
      <c r="B12" s="341" t="s">
        <v>166</v>
      </c>
      <c r="C12" s="341" t="s">
        <v>174</v>
      </c>
      <c r="D12" s="346" t="s">
        <v>175</v>
      </c>
      <c r="E12" s="346" t="s">
        <v>152</v>
      </c>
    </row>
    <row r="13" spans="1:5" ht="12.75">
      <c r="A13" s="470"/>
      <c r="B13" s="275"/>
      <c r="C13" s="47"/>
      <c r="D13" s="275"/>
      <c r="E13" s="273"/>
    </row>
    <row r="14" spans="1:5" ht="21" customHeight="1">
      <c r="A14" s="499" t="s">
        <v>47</v>
      </c>
      <c r="B14" s="277" t="s">
        <v>103</v>
      </c>
      <c r="C14" s="471">
        <v>0</v>
      </c>
      <c r="D14" s="472">
        <v>0</v>
      </c>
      <c r="E14" s="473">
        <v>0</v>
      </c>
    </row>
    <row r="15" spans="1:5" ht="21.75" customHeight="1">
      <c r="A15" s="500" t="s">
        <v>83</v>
      </c>
      <c r="B15" s="474" t="s">
        <v>97</v>
      </c>
      <c r="C15" s="320">
        <f>SUM(C16:C19)</f>
        <v>5000</v>
      </c>
      <c r="D15" s="347">
        <f>SUM(D16:D19)</f>
        <v>2906.18</v>
      </c>
      <c r="E15" s="348">
        <f>D15*100/C15</f>
        <v>58.1236</v>
      </c>
    </row>
    <row r="16" spans="1:5" ht="44.25" customHeight="1">
      <c r="A16" s="501"/>
      <c r="B16" s="475" t="s">
        <v>343</v>
      </c>
      <c r="C16" s="476">
        <v>1900</v>
      </c>
      <c r="D16" s="477">
        <v>888.65</v>
      </c>
      <c r="E16" s="478">
        <f>D16*100/C16</f>
        <v>46.77105263157895</v>
      </c>
    </row>
    <row r="17" spans="1:5" ht="16.5" customHeight="1">
      <c r="A17" s="502"/>
      <c r="B17" s="479" t="s">
        <v>335</v>
      </c>
      <c r="C17" s="480">
        <v>100</v>
      </c>
      <c r="D17" s="478">
        <v>0</v>
      </c>
      <c r="E17" s="478">
        <f>D17*100/C17</f>
        <v>0</v>
      </c>
    </row>
    <row r="18" spans="1:5" ht="30.75" customHeight="1">
      <c r="A18" s="502"/>
      <c r="B18" s="497" t="s">
        <v>336</v>
      </c>
      <c r="C18" s="480">
        <v>1000</v>
      </c>
      <c r="D18" s="481">
        <v>0</v>
      </c>
      <c r="E18" s="478">
        <f>D18*100/C18</f>
        <v>0</v>
      </c>
    </row>
    <row r="19" spans="1:5" ht="17.25" customHeight="1">
      <c r="A19" s="503"/>
      <c r="B19" s="482" t="s">
        <v>344</v>
      </c>
      <c r="C19" s="483">
        <v>2000</v>
      </c>
      <c r="D19" s="483">
        <v>2017.53</v>
      </c>
      <c r="E19" s="484">
        <f>D19*100/C19</f>
        <v>100.8765</v>
      </c>
    </row>
    <row r="20" spans="1:5" ht="12.75">
      <c r="A20" s="504"/>
      <c r="B20" s="485"/>
      <c r="C20" s="481"/>
      <c r="D20" s="477"/>
      <c r="E20" s="477"/>
    </row>
    <row r="21" spans="1:5" ht="21" customHeight="1">
      <c r="A21" s="505" t="s">
        <v>84</v>
      </c>
      <c r="B21" s="486" t="s">
        <v>106</v>
      </c>
      <c r="C21" s="487">
        <f>SUM(C22)</f>
        <v>5000</v>
      </c>
      <c r="D21" s="349">
        <f>SUM(D22)</f>
        <v>0</v>
      </c>
      <c r="E21" s="349">
        <f>D21*100/C21</f>
        <v>0</v>
      </c>
    </row>
    <row r="22" spans="1:5" ht="19.5" customHeight="1">
      <c r="A22" s="506"/>
      <c r="B22" s="488" t="s">
        <v>171</v>
      </c>
      <c r="C22" s="489">
        <f>SUM(C23)</f>
        <v>5000</v>
      </c>
      <c r="D22" s="490">
        <f>SUM(D23)</f>
        <v>0</v>
      </c>
      <c r="E22" s="490">
        <f>D22*100/C22</f>
        <v>0</v>
      </c>
    </row>
    <row r="23" spans="1:5" ht="19.5" customHeight="1">
      <c r="A23" s="506"/>
      <c r="B23" s="488" t="s">
        <v>172</v>
      </c>
      <c r="C23" s="489">
        <f>SUM(C24:C24)</f>
        <v>5000</v>
      </c>
      <c r="D23" s="490">
        <f>SUM(D24:D24)</f>
        <v>0</v>
      </c>
      <c r="E23" s="490">
        <f>D23*100/C23</f>
        <v>0</v>
      </c>
    </row>
    <row r="24" spans="1:5" ht="19.5" customHeight="1">
      <c r="A24" s="507"/>
      <c r="B24" s="488" t="s">
        <v>331</v>
      </c>
      <c r="C24" s="491">
        <v>5000</v>
      </c>
      <c r="D24" s="492">
        <v>0</v>
      </c>
      <c r="E24" s="492">
        <f aca="true" t="shared" si="0" ref="E24:E33">D24*100/C24</f>
        <v>0</v>
      </c>
    </row>
    <row r="25" spans="1:5" ht="12.75" customHeight="1" hidden="1">
      <c r="A25" s="507"/>
      <c r="B25" s="488" t="s">
        <v>107</v>
      </c>
      <c r="C25" s="491"/>
      <c r="D25" s="478"/>
      <c r="E25" s="478" t="e">
        <f t="shared" si="0"/>
        <v>#DIV/0!</v>
      </c>
    </row>
    <row r="26" spans="1:5" ht="12.75" customHeight="1" hidden="1">
      <c r="A26" s="507"/>
      <c r="B26" s="488" t="s">
        <v>108</v>
      </c>
      <c r="C26" s="491"/>
      <c r="D26" s="478"/>
      <c r="E26" s="478" t="e">
        <f t="shared" si="0"/>
        <v>#DIV/0!</v>
      </c>
    </row>
    <row r="27" spans="1:5" ht="12.75" customHeight="1" hidden="1">
      <c r="A27" s="508" t="s">
        <v>47</v>
      </c>
      <c r="B27" s="494" t="s">
        <v>103</v>
      </c>
      <c r="C27" s="489"/>
      <c r="D27" s="478"/>
      <c r="E27" s="478" t="e">
        <f t="shared" si="0"/>
        <v>#DIV/0!</v>
      </c>
    </row>
    <row r="28" spans="1:5" ht="12.75" customHeight="1" hidden="1">
      <c r="A28" s="508" t="s">
        <v>83</v>
      </c>
      <c r="B28" s="494" t="s">
        <v>97</v>
      </c>
      <c r="C28" s="489"/>
      <c r="D28" s="478"/>
      <c r="E28" s="478" t="e">
        <f t="shared" si="0"/>
        <v>#DIV/0!</v>
      </c>
    </row>
    <row r="29" spans="1:5" ht="12.75" customHeight="1" hidden="1">
      <c r="A29" s="506"/>
      <c r="B29" s="488" t="s">
        <v>136</v>
      </c>
      <c r="C29" s="491"/>
      <c r="D29" s="478"/>
      <c r="E29" s="478" t="e">
        <f t="shared" si="0"/>
        <v>#DIV/0!</v>
      </c>
    </row>
    <row r="30" spans="1:5" ht="12.75" customHeight="1" hidden="1">
      <c r="A30" s="508" t="s">
        <v>84</v>
      </c>
      <c r="B30" s="494" t="s">
        <v>106</v>
      </c>
      <c r="C30" s="489"/>
      <c r="D30" s="478"/>
      <c r="E30" s="478" t="e">
        <f t="shared" si="0"/>
        <v>#DIV/0!</v>
      </c>
    </row>
    <row r="31" spans="1:5" ht="12.75" customHeight="1" hidden="1">
      <c r="A31" s="506"/>
      <c r="B31" s="488" t="s">
        <v>104</v>
      </c>
      <c r="C31" s="491"/>
      <c r="D31" s="478"/>
      <c r="E31" s="478" t="e">
        <f t="shared" si="0"/>
        <v>#DIV/0!</v>
      </c>
    </row>
    <row r="32" spans="1:5" ht="12.75" customHeight="1" hidden="1">
      <c r="A32" s="506"/>
      <c r="B32" s="488" t="s">
        <v>105</v>
      </c>
      <c r="C32" s="491"/>
      <c r="D32" s="478"/>
      <c r="E32" s="478" t="e">
        <f t="shared" si="0"/>
        <v>#DIV/0!</v>
      </c>
    </row>
    <row r="33" spans="1:5" ht="26.25" customHeight="1" hidden="1">
      <c r="A33" s="505"/>
      <c r="B33" s="488" t="s">
        <v>135</v>
      </c>
      <c r="C33" s="491"/>
      <c r="D33" s="478"/>
      <c r="E33" s="478" t="e">
        <f t="shared" si="0"/>
        <v>#DIV/0!</v>
      </c>
    </row>
    <row r="34" spans="1:5" ht="36.75" customHeight="1">
      <c r="A34" s="493" t="s">
        <v>95</v>
      </c>
      <c r="B34" s="495" t="s">
        <v>178</v>
      </c>
      <c r="C34" s="496">
        <f>C14+C15-C21</f>
        <v>0</v>
      </c>
      <c r="D34" s="325">
        <f>D14+D15-D21</f>
        <v>2906.18</v>
      </c>
      <c r="E34" s="325">
        <v>0</v>
      </c>
    </row>
    <row r="35" spans="1:2" ht="22.5" customHeight="1">
      <c r="A35" s="536" t="s">
        <v>279</v>
      </c>
      <c r="B35" s="537"/>
    </row>
  </sheetData>
  <mergeCells count="5">
    <mergeCell ref="A7:E7"/>
    <mergeCell ref="A35:B35"/>
    <mergeCell ref="A10:E10"/>
    <mergeCell ref="A9:E9"/>
    <mergeCell ref="A8:E8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</dc:creator>
  <cp:keywords/>
  <dc:description/>
  <cp:lastModifiedBy>UG Osieck</cp:lastModifiedBy>
  <cp:lastPrinted>2011-08-09T09:04:29Z</cp:lastPrinted>
  <dcterms:created xsi:type="dcterms:W3CDTF">2002-08-06T06:38:12Z</dcterms:created>
  <dcterms:modified xsi:type="dcterms:W3CDTF">2011-08-09T09:13:03Z</dcterms:modified>
  <cp:category/>
  <cp:version/>
  <cp:contentType/>
  <cp:contentStatus/>
</cp:coreProperties>
</file>